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endccorg-my.sharepoint.com/personal/devin_pcc_life/Documents/Desktop/"/>
    </mc:Choice>
  </mc:AlternateContent>
  <xr:revisionPtr revIDLastSave="0" documentId="8_{DE78FCBC-93B5-4FC4-882B-C0A527DD3D09}" xr6:coauthVersionLast="47" xr6:coauthVersionMax="47" xr10:uidLastSave="{00000000-0000-0000-0000-000000000000}"/>
  <bookViews>
    <workbookView xWindow="-20610" yWindow="2235" windowWidth="20730" windowHeight="11160" firstSheet="8" activeTab="8" xr2:uid="{00000000-000D-0000-FFFF-FFFF00000000}"/>
  </bookViews>
  <sheets>
    <sheet name="spring 19" sheetId="14" state="hidden" r:id="rId1"/>
    <sheet name="fall 19" sheetId="12" state="hidden" r:id="rId2"/>
    <sheet name="August" sheetId="6" state="hidden" r:id="rId3"/>
    <sheet name="april" sheetId="1" state="hidden" r:id="rId4"/>
    <sheet name="May" sheetId="5" state="hidden" r:id="rId5"/>
    <sheet name="5 teams" sheetId="4" state="hidden" r:id="rId6"/>
    <sheet name="Winter 17" sheetId="2" state="hidden" r:id="rId7"/>
    <sheet name="Jan18" sheetId="7" state="hidden" r:id="rId8"/>
    <sheet name="Winter26" sheetId="39" r:id="rId9"/>
    <sheet name="Fall 25" sheetId="38" r:id="rId10"/>
    <sheet name="25 Roster" sheetId="32" r:id="rId11"/>
    <sheet name="Spring 25" sheetId="37" r:id="rId12"/>
    <sheet name="winter 24" sheetId="36" r:id="rId13"/>
    <sheet name="fall 24" sheetId="35" r:id="rId14"/>
    <sheet name="spring 24" sheetId="34" r:id="rId15"/>
    <sheet name="Fall 23" sheetId="33" state="hidden" r:id="rId16"/>
    <sheet name="summer 23" sheetId="31" state="hidden" r:id="rId17"/>
    <sheet name="winter 23" sheetId="30" state="hidden" r:id="rId18"/>
    <sheet name="fall 22" sheetId="29" state="hidden" r:id="rId19"/>
    <sheet name="spring 22" sheetId="26" state="hidden" r:id="rId20"/>
    <sheet name="22 rosters" sheetId="25" state="hidden" r:id="rId21"/>
    <sheet name="winter 22" sheetId="24" state="hidden" r:id="rId22"/>
    <sheet name="fall 21 (2)" sheetId="23" state="hidden" r:id="rId23"/>
    <sheet name="summer 21" sheetId="20" state="hidden" r:id="rId24"/>
    <sheet name="21 roster" sheetId="16" state="hidden" r:id="rId25"/>
    <sheet name="spring 2021" sheetId="18" state="hidden" r:id="rId26"/>
    <sheet name="spring 2020" sheetId="17" state="hidden" r:id="rId27"/>
    <sheet name="WINTER 19" sheetId="15" state="hidden" r:id="rId28"/>
    <sheet name="roster" sheetId="3" state="hidden" r:id="rId29"/>
    <sheet name="spring 18" sheetId="8" state="hidden" r:id="rId30"/>
    <sheet name="sum 18" sheetId="10" state="hidden" r:id="rId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17" i="39" l="1"/>
  <c r="AG15" i="39"/>
  <c r="A39" i="39" l="1"/>
  <c r="A42" i="39" s="1"/>
  <c r="A23" i="39"/>
  <c r="P27" i="32"/>
  <c r="P25" i="32"/>
  <c r="P24" i="32"/>
  <c r="P23" i="32"/>
  <c r="L51" i="39"/>
  <c r="AE37" i="39"/>
  <c r="AG27" i="39"/>
  <c r="AD27" i="39"/>
  <c r="AE26" i="39"/>
  <c r="A10" i="39"/>
  <c r="A13" i="39" s="1"/>
  <c r="A16" i="39" s="1"/>
  <c r="A19" i="39" s="1"/>
  <c r="A26" i="39" l="1"/>
  <c r="A29" i="39" s="1"/>
  <c r="A32" i="39" s="1"/>
  <c r="A38" i="38" l="1"/>
  <c r="A10" i="38"/>
  <c r="A13" i="38" s="1"/>
  <c r="A16" i="38" s="1"/>
  <c r="A19" i="38" s="1"/>
  <c r="A22" i="38" s="1"/>
  <c r="A25" i="38" s="1"/>
  <c r="A28" i="38" s="1"/>
  <c r="A31" i="38" s="1"/>
  <c r="A34" i="38" s="1"/>
  <c r="AE35" i="38"/>
  <c r="A41" i="38" l="1"/>
  <c r="AB12" i="38"/>
  <c r="AE25" i="38"/>
  <c r="AD26" i="38"/>
  <c r="AG26" i="38" s="1"/>
  <c r="L50" i="38" l="1"/>
  <c r="O7" i="37"/>
  <c r="L50" i="37" l="1"/>
  <c r="S30" i="37" l="1"/>
  <c r="M42" i="37" l="1"/>
  <c r="M43" i="37" s="1"/>
  <c r="M44" i="37" s="1"/>
  <c r="M45" i="37" s="1"/>
  <c r="N24" i="37"/>
  <c r="N25" i="37" s="1"/>
  <c r="N26" i="37" s="1"/>
  <c r="N27" i="37" s="1"/>
  <c r="N29" i="37" s="1"/>
  <c r="N30" i="37" s="1"/>
  <c r="N31" i="37" s="1"/>
  <c r="N32" i="37" s="1"/>
  <c r="N33" i="37" s="1"/>
  <c r="N34" i="37" s="1"/>
  <c r="Q21" i="37"/>
  <c r="P21" i="37"/>
  <c r="O21" i="37"/>
  <c r="L20" i="37"/>
  <c r="N19" i="37"/>
  <c r="N18" i="37"/>
  <c r="N17" i="37"/>
  <c r="N16" i="37"/>
  <c r="N12" i="37"/>
  <c r="N11" i="37"/>
  <c r="A10" i="37"/>
  <c r="A13" i="37" s="1"/>
  <c r="A16" i="37" s="1"/>
  <c r="A19" i="37" s="1"/>
  <c r="A22" i="37" s="1"/>
  <c r="A25" i="37" s="1"/>
  <c r="A32" i="37" s="1"/>
  <c r="A35" i="37" s="1"/>
  <c r="N38" i="37" l="1"/>
  <c r="N39" i="37" s="1"/>
  <c r="N40" i="37" s="1"/>
  <c r="N41" i="37" s="1"/>
  <c r="N42" i="37" s="1"/>
  <c r="N43" i="37" s="1"/>
  <c r="N44" i="37" s="1"/>
  <c r="N45" i="37" s="1"/>
  <c r="A38" i="37"/>
  <c r="A41" i="37" s="1"/>
  <c r="O44" i="36"/>
  <c r="O45" i="36" s="1"/>
  <c r="O43" i="36"/>
  <c r="O42" i="36"/>
  <c r="P42" i="36"/>
  <c r="P43" i="36" s="1"/>
  <c r="P44" i="36" s="1"/>
  <c r="P45" i="36" s="1"/>
  <c r="P34" i="36"/>
  <c r="P35" i="36" s="1"/>
  <c r="P36" i="36" s="1"/>
  <c r="P37" i="36" s="1"/>
  <c r="P38" i="36" s="1"/>
  <c r="P39" i="36" s="1"/>
  <c r="P40" i="36" s="1"/>
  <c r="P41" i="36" s="1"/>
  <c r="P24" i="36"/>
  <c r="P25" i="36" s="1"/>
  <c r="P26" i="36" s="1"/>
  <c r="P27" i="36" s="1"/>
  <c r="P28" i="36" s="1"/>
  <c r="P29" i="36" s="1"/>
  <c r="P30" i="36" s="1"/>
  <c r="P31" i="36" s="1"/>
  <c r="P32" i="36" s="1"/>
  <c r="P33" i="36" s="1"/>
  <c r="S21" i="36"/>
  <c r="R21" i="36"/>
  <c r="Q21" i="36"/>
  <c r="N20" i="36"/>
  <c r="P19" i="36"/>
  <c r="P18" i="36"/>
  <c r="P17" i="36"/>
  <c r="P16" i="36"/>
  <c r="P12" i="36"/>
  <c r="P11" i="36"/>
  <c r="A10" i="36"/>
  <c r="A13" i="36" s="1"/>
  <c r="A32" i="35"/>
  <c r="A35" i="35" s="1"/>
  <c r="P24" i="35"/>
  <c r="Q53" i="34"/>
  <c r="P56" i="34"/>
  <c r="O55" i="34"/>
  <c r="P48" i="34"/>
  <c r="P46" i="34"/>
  <c r="O46" i="34"/>
  <c r="N48" i="34"/>
  <c r="R21" i="35"/>
  <c r="Q21" i="35"/>
  <c r="P21" i="35"/>
  <c r="M20" i="35"/>
  <c r="O19" i="35"/>
  <c r="O18" i="35"/>
  <c r="O17" i="35"/>
  <c r="O16" i="35"/>
  <c r="O12" i="35"/>
  <c r="O11" i="35"/>
  <c r="A10" i="35"/>
  <c r="A13" i="35" s="1"/>
  <c r="A16" i="35" s="1"/>
  <c r="A19" i="35" s="1"/>
  <c r="A22" i="35" s="1"/>
  <c r="A25" i="35" s="1"/>
  <c r="A28" i="35" s="1"/>
  <c r="A31" i="34"/>
  <c r="A30" i="34"/>
  <c r="L19" i="34"/>
  <c r="Q20" i="34"/>
  <c r="P20" i="34"/>
  <c r="O20" i="34"/>
  <c r="N18" i="34"/>
  <c r="N17" i="34"/>
  <c r="N16" i="34"/>
  <c r="N15" i="34"/>
  <c r="N11" i="34"/>
  <c r="N10" i="34"/>
  <c r="A9" i="34"/>
  <c r="A16" i="36" l="1"/>
  <c r="A19" i="36" s="1"/>
  <c r="A22" i="36" s="1"/>
  <c r="A25" i="36" s="1"/>
  <c r="A28" i="36" s="1"/>
  <c r="A34" i="36" s="1"/>
  <c r="A38" i="35"/>
  <c r="A41" i="35" s="1"/>
  <c r="A12" i="34"/>
  <c r="A15" i="34" s="1"/>
  <c r="A18" i="34" s="1"/>
  <c r="A21" i="34" s="1"/>
  <c r="A24" i="34" s="1"/>
  <c r="A27" i="34" s="1"/>
  <c r="A34" i="34" s="1"/>
  <c r="A37" i="34" s="1"/>
  <c r="A40" i="34" s="1"/>
  <c r="A34" i="33"/>
  <c r="A41" i="36" l="1"/>
  <c r="A37" i="36"/>
  <c r="A38" i="36" s="1"/>
  <c r="M16" i="33"/>
  <c r="L29" i="33" l="1"/>
  <c r="L31" i="33" s="1"/>
  <c r="N31" i="33" s="1"/>
  <c r="N34" i="33" s="1"/>
  <c r="N35" i="33" s="1"/>
  <c r="O29" i="33"/>
  <c r="O30" i="33" s="1"/>
  <c r="N29" i="33"/>
  <c r="Q29" i="33"/>
  <c r="S29" i="33"/>
  <c r="R25" i="33"/>
  <c r="S26" i="33" s="1"/>
  <c r="P25" i="33"/>
  <c r="O23" i="33"/>
  <c r="O25" i="33" s="1"/>
  <c r="Q17" i="33" l="1"/>
  <c r="P17" i="33"/>
  <c r="O17" i="33"/>
  <c r="N15" i="33"/>
  <c r="N13" i="33"/>
  <c r="N12" i="33"/>
  <c r="N11" i="33"/>
  <c r="N10" i="33"/>
  <c r="N14" i="33"/>
  <c r="M24" i="33"/>
  <c r="L16" i="33"/>
  <c r="A9" i="33"/>
  <c r="A12" i="33" s="1"/>
  <c r="A15" i="33" s="1"/>
  <c r="A18" i="33" s="1"/>
  <c r="A21" i="33" s="1"/>
  <c r="A24" i="33" s="1"/>
  <c r="A27" i="33" s="1"/>
  <c r="A30" i="33" s="1"/>
  <c r="L16" i="31"/>
  <c r="M25" i="31" l="1"/>
  <c r="A37" i="33" l="1"/>
  <c r="A40" i="33" s="1"/>
  <c r="A35" i="31"/>
  <c r="A32" i="31"/>
  <c r="A25" i="31"/>
  <c r="Q17" i="31"/>
  <c r="P17" i="31"/>
  <c r="O17" i="31"/>
  <c r="M43" i="31" l="1"/>
  <c r="N36" i="31"/>
  <c r="A9" i="31"/>
  <c r="A12" i="31" s="1"/>
  <c r="A15" i="31" s="1"/>
  <c r="A18" i="31" s="1"/>
  <c r="A28" i="31" s="1"/>
  <c r="A31" i="31" s="1"/>
  <c r="A38" i="31" s="1"/>
  <c r="A39" i="31" s="1"/>
  <c r="A42" i="31" s="1"/>
  <c r="N34" i="30"/>
  <c r="M24" i="30" l="1"/>
  <c r="M23" i="30"/>
  <c r="A33" i="30" l="1"/>
  <c r="A36" i="30" s="1"/>
  <c r="A22" i="30"/>
  <c r="M17" i="30"/>
  <c r="L17" i="30"/>
  <c r="N17" i="30"/>
  <c r="M43" i="30"/>
  <c r="A9" i="30"/>
  <c r="A12" i="30" s="1"/>
  <c r="A15" i="30" s="1"/>
  <c r="A18" i="30" s="1"/>
  <c r="H17" i="29"/>
  <c r="I17" i="29"/>
  <c r="A25" i="30" l="1"/>
  <c r="A28" i="30" s="1"/>
  <c r="A39" i="30"/>
  <c r="A42" i="30" s="1"/>
  <c r="N16" i="29"/>
  <c r="N15" i="29"/>
  <c r="N14" i="29"/>
  <c r="N13" i="29"/>
  <c r="N12" i="29"/>
  <c r="N11" i="29"/>
  <c r="L40" i="29"/>
  <c r="O30" i="29"/>
  <c r="O31" i="29" s="1"/>
  <c r="A9" i="29"/>
  <c r="A12" i="29" s="1"/>
  <c r="A15" i="29" s="1"/>
  <c r="A18" i="29" s="1"/>
  <c r="A21" i="29" s="1"/>
  <c r="A24" i="29" s="1"/>
  <c r="A27" i="29" s="1"/>
  <c r="A30" i="29" s="1"/>
  <c r="A33" i="29" s="1"/>
  <c r="A36" i="29" s="1"/>
  <c r="A39" i="29" s="1"/>
  <c r="L45" i="26" l="1"/>
  <c r="O34" i="26" l="1"/>
  <c r="O33" i="26"/>
  <c r="A44" i="26" l="1"/>
  <c r="L17" i="26"/>
  <c r="K17" i="26"/>
  <c r="N15" i="26"/>
  <c r="O15" i="26" s="1"/>
  <c r="A9" i="26"/>
  <c r="A12" i="26" s="1"/>
  <c r="A15" i="26" s="1"/>
  <c r="A18" i="26" s="1"/>
  <c r="A21" i="26" s="1"/>
  <c r="A24" i="26" s="1"/>
  <c r="A33" i="26" l="1"/>
  <c r="A36" i="26" s="1"/>
  <c r="L17" i="24"/>
  <c r="M17" i="24"/>
  <c r="R15" i="24"/>
  <c r="Q15" i="24"/>
  <c r="D39" i="25"/>
  <c r="A6" i="24" l="1"/>
  <c r="A9" i="24" s="1"/>
  <c r="A12" i="24" s="1"/>
  <c r="A45" i="23"/>
  <c r="A15" i="24" l="1"/>
  <c r="A18" i="24" s="1"/>
  <c r="A21" i="24" s="1"/>
  <c r="A24" i="24" s="1"/>
  <c r="A27" i="24" s="1"/>
  <c r="A30" i="24" s="1"/>
  <c r="A31" i="24" s="1"/>
  <c r="A32" i="24" s="1"/>
  <c r="A35" i="24" s="1"/>
  <c r="A38" i="24" s="1"/>
  <c r="K42" i="23"/>
  <c r="K41" i="23"/>
  <c r="I16" i="23"/>
  <c r="H16" i="23"/>
  <c r="E41" i="16"/>
  <c r="N32" i="16" l="1"/>
  <c r="N35" i="16" l="1"/>
  <c r="N36" i="16" s="1"/>
  <c r="A13" i="23"/>
  <c r="A16" i="23" s="1"/>
  <c r="A19" i="23" s="1"/>
  <c r="A22" i="23" s="1"/>
  <c r="A25" i="23" s="1"/>
  <c r="A28" i="23" s="1"/>
  <c r="A31" i="23" s="1"/>
  <c r="A34" i="23" s="1"/>
  <c r="A37" i="23" s="1"/>
  <c r="A12" i="23"/>
  <c r="N37" i="23"/>
  <c r="Q27" i="23"/>
  <c r="P27" i="23"/>
  <c r="O27" i="23"/>
  <c r="N27" i="23"/>
  <c r="M27" i="23"/>
  <c r="L27" i="23"/>
  <c r="S27" i="23"/>
  <c r="T27" i="23"/>
  <c r="R27" i="23"/>
  <c r="A6" i="23"/>
  <c r="A9" i="23" s="1"/>
  <c r="N36" i="20"/>
  <c r="I17" i="20"/>
  <c r="J17" i="20"/>
  <c r="A6" i="20" l="1"/>
  <c r="A9" i="20" s="1"/>
  <c r="A15" i="20" s="1"/>
  <c r="A18" i="20" s="1"/>
  <c r="A21" i="20" s="1"/>
  <c r="A25" i="20" s="1"/>
  <c r="A28" i="20" s="1"/>
  <c r="L26" i="20"/>
  <c r="M26" i="20"/>
  <c r="N26" i="20"/>
  <c r="B4" i="18"/>
  <c r="B6" i="18" s="1"/>
  <c r="B8" i="18" s="1"/>
  <c r="B10" i="18" s="1"/>
  <c r="B12" i="18" s="1"/>
  <c r="B14" i="18" s="1"/>
  <c r="V16" i="17"/>
  <c r="W16" i="17" s="1"/>
  <c r="W20" i="17" s="1"/>
  <c r="U20" i="17"/>
  <c r="B22" i="17"/>
  <c r="B25" i="17" s="1"/>
  <c r="B28" i="17" s="1"/>
  <c r="C5" i="17"/>
  <c r="C8" i="17" s="1"/>
  <c r="C11" i="17" s="1"/>
  <c r="C14" i="17" s="1"/>
  <c r="C15" i="17" s="1"/>
  <c r="C16" i="17" s="1"/>
  <c r="C19" i="17" s="1"/>
  <c r="C22" i="17" s="1"/>
  <c r="C25" i="17" s="1"/>
  <c r="C28" i="17" s="1"/>
  <c r="V22" i="15" l="1"/>
  <c r="W22" i="15"/>
  <c r="C6" i="15" l="1"/>
  <c r="C10" i="15" s="1"/>
  <c r="C14" i="15" s="1"/>
  <c r="C18" i="15" s="1"/>
  <c r="C22" i="15" s="1"/>
  <c r="C26" i="15" s="1"/>
  <c r="L21" i="12" l="1"/>
  <c r="L20" i="12"/>
  <c r="L22" i="12" s="1"/>
  <c r="O12" i="12" l="1"/>
  <c r="P12" i="12" s="1"/>
  <c r="Q12" i="12" s="1"/>
  <c r="R12" i="12" s="1"/>
  <c r="S12" i="12" s="1"/>
  <c r="T12" i="12" s="1"/>
  <c r="M12" i="12"/>
  <c r="C12" i="12" l="1"/>
  <c r="C14" i="12" s="1"/>
  <c r="M12" i="14"/>
  <c r="G32" i="14"/>
  <c r="E32" i="14"/>
  <c r="C7" i="14"/>
  <c r="C9" i="14" s="1"/>
  <c r="C11" i="14" s="1"/>
  <c r="C13" i="14" s="1"/>
  <c r="C15" i="14" s="1"/>
  <c r="C17" i="14" s="1"/>
  <c r="C19" i="14" s="1"/>
  <c r="C7" i="12" l="1"/>
  <c r="F28" i="10"/>
  <c r="D28" i="10"/>
  <c r="C16" i="12" l="1"/>
  <c r="C18" i="12" s="1"/>
  <c r="C20" i="12" s="1"/>
  <c r="C22" i="12" s="1"/>
  <c r="I17" i="10"/>
  <c r="O14" i="10"/>
  <c r="B7" i="10" l="1"/>
  <c r="B5" i="8"/>
  <c r="B8" i="8" s="1"/>
  <c r="B11" i="8" s="1"/>
  <c r="B14" i="8" s="1"/>
  <c r="B17" i="8" s="1"/>
  <c r="B20" i="8" s="1"/>
  <c r="B23" i="8" s="1"/>
  <c r="B9" i="10" l="1"/>
  <c r="B10" i="10" s="1"/>
  <c r="B12" i="10" s="1"/>
  <c r="B14" i="10" s="1"/>
  <c r="B19" i="10" s="1"/>
  <c r="D37" i="7"/>
  <c r="E37" i="7"/>
  <c r="C5" i="7"/>
  <c r="C8" i="7" s="1"/>
  <c r="C11" i="7" s="1"/>
  <c r="C14" i="7" s="1"/>
  <c r="C17" i="7" s="1"/>
  <c r="C20" i="7" s="1"/>
  <c r="C23" i="7" s="1"/>
  <c r="B5" i="2"/>
  <c r="B8" i="2" s="1"/>
  <c r="B11" i="2" s="1"/>
  <c r="B14" i="2" s="1"/>
  <c r="B17" i="2" s="1"/>
  <c r="B20" i="2" s="1"/>
  <c r="E44" i="6"/>
  <c r="E43" i="6"/>
  <c r="E42" i="6"/>
  <c r="E41" i="6"/>
  <c r="E40" i="6"/>
  <c r="R39" i="6" l="1"/>
  <c r="R41" i="6" s="1"/>
  <c r="D5" i="6" l="1"/>
  <c r="D8" i="6" s="1"/>
  <c r="D11" i="6" s="1"/>
  <c r="D14" i="6" s="1"/>
  <c r="D17" i="6" s="1"/>
  <c r="D20" i="6" s="1"/>
  <c r="D37" i="5"/>
  <c r="E37" i="5"/>
  <c r="C21" i="5"/>
  <c r="C24" i="5" s="1"/>
  <c r="C5" i="5"/>
  <c r="C8" i="5" s="1"/>
  <c r="C11" i="5" s="1"/>
  <c r="C14" i="5" s="1"/>
  <c r="C17" i="5" s="1"/>
  <c r="C21" i="4"/>
  <c r="C24" i="4" s="1"/>
  <c r="C5" i="4"/>
  <c r="C8" i="4" s="1"/>
  <c r="C11" i="4" s="1"/>
  <c r="C14" i="4" s="1"/>
  <c r="C1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connie</author>
  </authors>
  <commentList>
    <comment ref="I33" authorId="0" shapeId="0" xr:uid="{AE5F8531-F399-43F9-A3CD-7E450E62A6D0}">
      <text>
        <r>
          <rPr>
            <b/>
            <sz val="9"/>
            <color indexed="81"/>
            <rFont val="Tahoma"/>
            <family val="2"/>
          </rPr>
          <t>connie: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4" authorId="0" shapeId="0" xr:uid="{6C0D0ED9-C957-4BAD-8B9A-FE83121D519B}">
      <text>
        <r>
          <rPr>
            <b/>
            <sz val="9"/>
            <color indexed="81"/>
            <rFont val="Tahoma"/>
            <family val="2"/>
          </rPr>
          <t>connie:</t>
        </r>
        <r>
          <rPr>
            <sz val="9"/>
            <color indexed="81"/>
            <rFont val="Tahoma"/>
            <family val="2"/>
          </rPr>
          <t xml:space="preserve">
leave early</t>
        </r>
      </text>
    </comment>
    <comment ref="E37" authorId="0" shapeId="0" xr:uid="{EA6FE0A4-31A5-4F50-9093-509B8D47DCB6}">
      <text>
        <r>
          <rPr>
            <b/>
            <sz val="9"/>
            <color indexed="81"/>
            <rFont val="Tahoma"/>
            <family val="2"/>
          </rPr>
          <t>connie:</t>
        </r>
        <r>
          <rPr>
            <sz val="9"/>
            <color indexed="81"/>
            <rFont val="Tahoma"/>
            <family val="2"/>
          </rPr>
          <t xml:space="preserve">
play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connie</author>
  </authors>
  <commentList>
    <comment ref="I32" authorId="0" shapeId="0" xr:uid="{CF33D5EC-EE2E-499C-8105-4BCE621B5221}">
      <text>
        <r>
          <rPr>
            <b/>
            <sz val="9"/>
            <color indexed="81"/>
            <rFont val="Tahoma"/>
            <family val="2"/>
          </rPr>
          <t>connie: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3" authorId="0" shapeId="0" xr:uid="{DB2E4F9D-F365-4AE6-9D68-506A1D4377A6}">
      <text>
        <r>
          <rPr>
            <b/>
            <sz val="9"/>
            <color indexed="81"/>
            <rFont val="Tahoma"/>
            <family val="2"/>
          </rPr>
          <t>connie:</t>
        </r>
        <r>
          <rPr>
            <sz val="9"/>
            <color indexed="81"/>
            <rFont val="Tahoma"/>
            <family val="2"/>
          </rPr>
          <t xml:space="preserve">
leave early</t>
        </r>
      </text>
    </comment>
    <comment ref="E35" authorId="0" shapeId="0" xr:uid="{9F7F565E-3920-4334-A036-703BF0195453}">
      <text>
        <r>
          <rPr>
            <b/>
            <sz val="9"/>
            <color indexed="81"/>
            <rFont val="Tahoma"/>
            <family val="2"/>
          </rPr>
          <t>connie:</t>
        </r>
        <r>
          <rPr>
            <sz val="9"/>
            <color indexed="81"/>
            <rFont val="Tahoma"/>
            <family val="2"/>
          </rPr>
          <t xml:space="preserve">
play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connie</author>
  </authors>
  <commentList>
    <comment ref="E30" authorId="0" shapeId="0" xr:uid="{11E21998-CF41-468C-9B20-3392D41270F8}">
      <text>
        <r>
          <rPr>
            <b/>
            <sz val="9"/>
            <color indexed="81"/>
            <rFont val="Tahoma"/>
            <family val="2"/>
          </rPr>
          <t>connie:</t>
        </r>
        <r>
          <rPr>
            <sz val="9"/>
            <color indexed="81"/>
            <rFont val="Tahoma"/>
            <family val="2"/>
          </rPr>
          <t xml:space="preserve">
play</t>
        </r>
      </text>
    </comment>
    <comment ref="J33" authorId="0" shapeId="0" xr:uid="{CF92B762-DE00-405F-892D-B82530B034BC}">
      <text>
        <r>
          <rPr>
            <b/>
            <sz val="9"/>
            <color indexed="81"/>
            <rFont val="Tahoma"/>
            <family val="2"/>
          </rPr>
          <t>connie: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3" authorId="0" shapeId="0" xr:uid="{01297E3B-E688-4A74-B9C8-5DEDAA82029C}">
      <text>
        <r>
          <rPr>
            <b/>
            <sz val="9"/>
            <color indexed="81"/>
            <rFont val="Tahoma"/>
            <family val="2"/>
          </rPr>
          <t>connie:</t>
        </r>
        <r>
          <rPr>
            <sz val="9"/>
            <color indexed="81"/>
            <rFont val="Tahoma"/>
            <family val="2"/>
          </rPr>
          <t xml:space="preserve">
3 in a row
</t>
        </r>
      </text>
    </comment>
    <comment ref="E34" authorId="0" shapeId="0" xr:uid="{37C414CA-1D9F-496B-8083-26D7E2F34D97}">
      <text>
        <r>
          <rPr>
            <b/>
            <sz val="9"/>
            <color indexed="81"/>
            <rFont val="Tahoma"/>
            <family val="2"/>
          </rPr>
          <t>connie:</t>
        </r>
        <r>
          <rPr>
            <sz val="9"/>
            <color indexed="81"/>
            <rFont val="Tahoma"/>
            <family val="2"/>
          </rPr>
          <t xml:space="preserve">
leave early</t>
        </r>
      </text>
    </comment>
    <comment ref="E35" authorId="0" shapeId="0" xr:uid="{5CAD30FC-8B3F-415D-A661-E3A38FAA7290}">
      <text>
        <r>
          <rPr>
            <b/>
            <sz val="9"/>
            <color indexed="81"/>
            <rFont val="Tahoma"/>
            <family val="2"/>
          </rPr>
          <t>connie:</t>
        </r>
        <r>
          <rPr>
            <sz val="9"/>
            <color indexed="81"/>
            <rFont val="Tahoma"/>
            <family val="2"/>
          </rPr>
          <t xml:space="preserve">
play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connie</author>
  </authors>
  <commentList>
    <comment ref="F29" authorId="0" shapeId="0" xr:uid="{4CACCA73-7145-4220-B4AA-15AB8CD82A32}">
      <text>
        <r>
          <rPr>
            <b/>
            <sz val="9"/>
            <color indexed="81"/>
            <rFont val="Tahoma"/>
            <family val="2"/>
          </rPr>
          <t>connie:</t>
        </r>
        <r>
          <rPr>
            <sz val="9"/>
            <color indexed="81"/>
            <rFont val="Tahoma"/>
            <family val="2"/>
          </rPr>
          <t xml:space="preserve">
play</t>
        </r>
      </text>
    </comment>
    <comment ref="F33" authorId="0" shapeId="0" xr:uid="{4DCE7241-A66F-43CD-9232-E7BC2E3D48C4}">
      <text>
        <r>
          <rPr>
            <b/>
            <sz val="9"/>
            <color indexed="81"/>
            <rFont val="Tahoma"/>
            <family val="2"/>
          </rPr>
          <t>connie:</t>
        </r>
        <r>
          <rPr>
            <sz val="9"/>
            <color indexed="81"/>
            <rFont val="Tahoma"/>
            <family val="2"/>
          </rPr>
          <t xml:space="preserve">
leave early</t>
        </r>
      </text>
    </comment>
    <comment ref="F34" authorId="0" shapeId="0" xr:uid="{C7D862E6-B16F-49B3-A6CF-DB85DFCD8DF1}">
      <text>
        <r>
          <rPr>
            <b/>
            <sz val="9"/>
            <color indexed="81"/>
            <rFont val="Tahoma"/>
            <family val="2"/>
          </rPr>
          <t>connie:</t>
        </r>
        <r>
          <rPr>
            <sz val="9"/>
            <color indexed="81"/>
            <rFont val="Tahoma"/>
            <family val="2"/>
          </rPr>
          <t xml:space="preserve">
play</t>
        </r>
      </text>
    </comment>
  </commentList>
</comments>
</file>

<file path=xl/sharedStrings.xml><?xml version="1.0" encoding="utf-8"?>
<sst xmlns="http://schemas.openxmlformats.org/spreadsheetml/2006/main" count="4688" uniqueCount="534">
  <si>
    <t>Week</t>
  </si>
  <si>
    <t>Date</t>
  </si>
  <si>
    <t>Game Time</t>
  </si>
  <si>
    <t>Team</t>
  </si>
  <si>
    <t>vs</t>
  </si>
  <si>
    <t>Winner</t>
  </si>
  <si>
    <t>Cookman</t>
  </si>
  <si>
    <t>McClain</t>
  </si>
  <si>
    <t>REF</t>
  </si>
  <si>
    <t>SetUp/Tear Dn</t>
  </si>
  <si>
    <t>Green</t>
  </si>
  <si>
    <t>Helman</t>
  </si>
  <si>
    <t>Allen</t>
  </si>
  <si>
    <t>Torrence</t>
  </si>
  <si>
    <t>NO LEAGUE - SPRING BREAK</t>
  </si>
  <si>
    <t>winner game 1</t>
  </si>
  <si>
    <t>winner game 2</t>
  </si>
  <si>
    <t>winner game 3</t>
  </si>
  <si>
    <t>winner game 4</t>
  </si>
  <si>
    <t>Green#4</t>
  </si>
  <si>
    <t>Cookman#5</t>
  </si>
  <si>
    <t>Allen#6</t>
  </si>
  <si>
    <t>McClain#3</t>
  </si>
  <si>
    <t>Helman#1</t>
  </si>
  <si>
    <t>Torrence#2</t>
  </si>
  <si>
    <t>Petty</t>
  </si>
  <si>
    <t>cookman</t>
  </si>
  <si>
    <t>torrence</t>
  </si>
  <si>
    <t>mcclain</t>
  </si>
  <si>
    <t>petty</t>
  </si>
  <si>
    <t>allen</t>
  </si>
  <si>
    <t>double</t>
  </si>
  <si>
    <t>Mcclain</t>
  </si>
  <si>
    <t xml:space="preserve">            ********VBS - NO LEAGUE **********</t>
  </si>
  <si>
    <t>TOURNAMENT - TIMES TBD</t>
  </si>
  <si>
    <t>Ellingwood</t>
  </si>
  <si>
    <t>ellingwood</t>
  </si>
  <si>
    <t>mccclain</t>
  </si>
  <si>
    <t>win</t>
  </si>
  <si>
    <t>loss</t>
  </si>
  <si>
    <t>Seat</t>
  </si>
  <si>
    <t>August Teams</t>
  </si>
  <si>
    <t>Cookman Team</t>
  </si>
  <si>
    <t>connie</t>
  </si>
  <si>
    <t>matt</t>
  </si>
  <si>
    <t>lonnie</t>
  </si>
  <si>
    <t>no</t>
  </si>
  <si>
    <t>chris</t>
  </si>
  <si>
    <t>karissa</t>
  </si>
  <si>
    <t>troy</t>
  </si>
  <si>
    <t>shelia</t>
  </si>
  <si>
    <t>wilbur</t>
  </si>
  <si>
    <t>yes</t>
  </si>
  <si>
    <t>schnepp</t>
  </si>
  <si>
    <t>kellie</t>
  </si>
  <si>
    <t>tina</t>
  </si>
  <si>
    <t>bob</t>
  </si>
  <si>
    <t>Rachel</t>
  </si>
  <si>
    <t>chad</t>
  </si>
  <si>
    <t>rob G</t>
  </si>
  <si>
    <t>sheila</t>
  </si>
  <si>
    <t>matthew</t>
  </si>
  <si>
    <t>betty</t>
  </si>
  <si>
    <t>gary</t>
  </si>
  <si>
    <t>Schnepp</t>
  </si>
  <si>
    <t>guest 1</t>
  </si>
  <si>
    <t>guest 2</t>
  </si>
  <si>
    <t>Perkins</t>
  </si>
  <si>
    <t>becki</t>
  </si>
  <si>
    <t>katie</t>
  </si>
  <si>
    <t>Carey</t>
  </si>
  <si>
    <t>Ryan</t>
  </si>
  <si>
    <t>tony</t>
  </si>
  <si>
    <t>mike</t>
  </si>
  <si>
    <t>esta</t>
  </si>
  <si>
    <t>paige</t>
  </si>
  <si>
    <t>caitlin</t>
  </si>
  <si>
    <t>Ali</t>
  </si>
  <si>
    <t>Brady</t>
  </si>
  <si>
    <t>Lori</t>
  </si>
  <si>
    <t>it takes 5 games for 5 teams to play 4 opponents 2x</t>
  </si>
  <si>
    <t>open</t>
  </si>
  <si>
    <t>stephenson</t>
  </si>
  <si>
    <t>SetUp/Down</t>
  </si>
  <si>
    <t>tbd</t>
  </si>
  <si>
    <t>square</t>
  </si>
  <si>
    <t>deposit biz</t>
  </si>
  <si>
    <t>tournament</t>
  </si>
  <si>
    <t>Chris</t>
  </si>
  <si>
    <t>Chad</t>
  </si>
  <si>
    <t>Fun</t>
  </si>
  <si>
    <t>Bette</t>
  </si>
  <si>
    <t>wins</t>
  </si>
  <si>
    <t>losses</t>
  </si>
  <si>
    <t>Betty</t>
  </si>
  <si>
    <t>helman</t>
  </si>
  <si>
    <t>TBD</t>
  </si>
  <si>
    <t>TIMES</t>
  </si>
  <si>
    <t>TOURNAMENT</t>
  </si>
  <si>
    <t>SetUp</t>
  </si>
  <si>
    <t>Name</t>
  </si>
  <si>
    <t>Waiver</t>
  </si>
  <si>
    <t>PAID</t>
  </si>
  <si>
    <t>Betty Stephenson</t>
  </si>
  <si>
    <t>Caitlin Evans</t>
  </si>
  <si>
    <t>Gary Davidson</t>
  </si>
  <si>
    <t>Chris Howington</t>
  </si>
  <si>
    <t>Kayla</t>
  </si>
  <si>
    <t>kayla</t>
  </si>
  <si>
    <t>no team, maybe players</t>
  </si>
  <si>
    <t>tom, samia</t>
  </si>
  <si>
    <t>SKIP</t>
  </si>
  <si>
    <t>need</t>
  </si>
  <si>
    <t>wk 1</t>
  </si>
  <si>
    <t>PCC SKIP THIS WEEK</t>
  </si>
  <si>
    <t>N/A</t>
  </si>
  <si>
    <t>chookman</t>
  </si>
  <si>
    <t>betty needs 1 player</t>
  </si>
  <si>
    <t>Wins</t>
  </si>
  <si>
    <t>Loss</t>
  </si>
  <si>
    <t>Connie</t>
  </si>
  <si>
    <t>Winner #1</t>
  </si>
  <si>
    <t>Winner #2</t>
  </si>
  <si>
    <t>Setup</t>
  </si>
  <si>
    <t>winner 2</t>
  </si>
  <si>
    <t>winner 1</t>
  </si>
  <si>
    <t>Chad is out, checking to see if they will form a team without him.</t>
  </si>
  <si>
    <t>chris is IN</t>
  </si>
  <si>
    <t>becki lowe wants to play</t>
  </si>
  <si>
    <t>Samia</t>
  </si>
  <si>
    <t>Tom</t>
  </si>
  <si>
    <t>Matthew</t>
  </si>
  <si>
    <t>Isaac</t>
  </si>
  <si>
    <t>Subs</t>
  </si>
  <si>
    <t>Matt C</t>
  </si>
  <si>
    <t>Chris S</t>
  </si>
  <si>
    <t>Tim Davidson</t>
  </si>
  <si>
    <t>Allison Boots</t>
  </si>
  <si>
    <t>DeAnna Saunders</t>
  </si>
  <si>
    <t>kellie S</t>
  </si>
  <si>
    <t>not spring</t>
  </si>
  <si>
    <t>not spirng</t>
  </si>
  <si>
    <t>Connie/Kayla</t>
  </si>
  <si>
    <t>Haley</t>
  </si>
  <si>
    <t>Samia  Boram</t>
  </si>
  <si>
    <t>Rick McClain</t>
  </si>
  <si>
    <t>?</t>
  </si>
  <si>
    <t>TNN</t>
  </si>
  <si>
    <t>OUT OF TOWN</t>
  </si>
  <si>
    <t>won</t>
  </si>
  <si>
    <t>lori</t>
  </si>
  <si>
    <t>winner #1</t>
  </si>
  <si>
    <t>winner #2</t>
  </si>
  <si>
    <t>Justin</t>
  </si>
  <si>
    <t>samia</t>
  </si>
  <si>
    <t>tom</t>
  </si>
  <si>
    <t>deanna</t>
  </si>
  <si>
    <t>tim petty</t>
  </si>
  <si>
    <t>maddie petty</t>
  </si>
  <si>
    <t>out</t>
  </si>
  <si>
    <t>John Anderson</t>
  </si>
  <si>
    <t>Justin Earls</t>
  </si>
  <si>
    <t>Allison Earls</t>
  </si>
  <si>
    <t>Ross Lord</t>
  </si>
  <si>
    <t>Maddy  Fippen</t>
  </si>
  <si>
    <t>Mike Seal</t>
  </si>
  <si>
    <t>Joey Coleson</t>
  </si>
  <si>
    <t>Jack</t>
  </si>
  <si>
    <t>Jack Titus</t>
  </si>
  <si>
    <t>Jason Reed</t>
  </si>
  <si>
    <t>Brittney Reed</t>
  </si>
  <si>
    <t>Andrea</t>
  </si>
  <si>
    <t>Andrea McClain</t>
  </si>
  <si>
    <t>Amanda Pippin</t>
  </si>
  <si>
    <t>Chris Allison</t>
  </si>
  <si>
    <t>Reagan</t>
  </si>
  <si>
    <t>Bob Suchya</t>
  </si>
  <si>
    <t>Devin Dummel</t>
  </si>
  <si>
    <t>CONNIE</t>
  </si>
  <si>
    <t>JUSTIN</t>
  </si>
  <si>
    <t>BETTY</t>
  </si>
  <si>
    <t>CHRIS</t>
  </si>
  <si>
    <t>JACK</t>
  </si>
  <si>
    <t>ANDREA</t>
  </si>
  <si>
    <t>REAGAN</t>
  </si>
  <si>
    <t>DEVIN</t>
  </si>
  <si>
    <t>Jared Burke</t>
  </si>
  <si>
    <t>Devin</t>
  </si>
  <si>
    <t>early</t>
  </si>
  <si>
    <t>after 7</t>
  </si>
  <si>
    <t>PROS</t>
  </si>
  <si>
    <t>prefer not 6p</t>
  </si>
  <si>
    <t>no 6p</t>
  </si>
  <si>
    <t>prefer EARLY</t>
  </si>
  <si>
    <t>mix</t>
  </si>
  <si>
    <t>SETUP</t>
  </si>
  <si>
    <t>BYE</t>
  </si>
  <si>
    <t>HAPPY HOLIDAYS (SKIP)</t>
  </si>
  <si>
    <t>Cheri Jones</t>
  </si>
  <si>
    <t>Lee Jones</t>
  </si>
  <si>
    <t>Michael Smith</t>
  </si>
  <si>
    <t>Jake Pippin</t>
  </si>
  <si>
    <t>Cameron Pippin</t>
  </si>
  <si>
    <t>Jill Huseman</t>
  </si>
  <si>
    <t>Sabrina Sangar</t>
  </si>
  <si>
    <t>Champs</t>
  </si>
  <si>
    <t>Maddy</t>
  </si>
  <si>
    <t>justin</t>
  </si>
  <si>
    <t>maddy</t>
  </si>
  <si>
    <t>andrea</t>
  </si>
  <si>
    <t>jack</t>
  </si>
  <si>
    <t>late</t>
  </si>
  <si>
    <t>TOURNAMENT TBD</t>
  </si>
  <si>
    <t>SKIP SPRING BREAK</t>
  </si>
  <si>
    <t>Y</t>
  </si>
  <si>
    <t>Ashley Mollet</t>
  </si>
  <si>
    <t>Buck Evans</t>
  </si>
  <si>
    <t>Kristen Goodwin</t>
  </si>
  <si>
    <t>Ashley King</t>
  </si>
  <si>
    <t>Brandon Helpling</t>
  </si>
  <si>
    <t>paid</t>
  </si>
  <si>
    <t>Matt Cookman</t>
  </si>
  <si>
    <t>#4</t>
  </si>
  <si>
    <t>Championship!</t>
  </si>
  <si>
    <t>Ashley Tremain</t>
  </si>
  <si>
    <t>Shawn Cummings</t>
  </si>
  <si>
    <t>Lisa Ashby</t>
  </si>
  <si>
    <t>Connie Cookman</t>
  </si>
  <si>
    <t>Kim Goodwin</t>
  </si>
  <si>
    <t>Jamie conway</t>
  </si>
  <si>
    <t>Summer League</t>
  </si>
  <si>
    <t>Misc</t>
  </si>
  <si>
    <t>players</t>
  </si>
  <si>
    <t>elisha</t>
  </si>
  <si>
    <t>cheri jones</t>
  </si>
  <si>
    <t>john anderson</t>
  </si>
  <si>
    <t>bob suchya</t>
  </si>
  <si>
    <t>6 teams</t>
  </si>
  <si>
    <t>5 weeks to play everyone</t>
  </si>
  <si>
    <t>10 weeks</t>
  </si>
  <si>
    <t>allison</t>
  </si>
  <si>
    <t>lee</t>
  </si>
  <si>
    <t>10</t>
  </si>
  <si>
    <t>9</t>
  </si>
  <si>
    <t>8</t>
  </si>
  <si>
    <t>7</t>
  </si>
  <si>
    <t>skip</t>
  </si>
  <si>
    <t>6</t>
  </si>
  <si>
    <t>5</t>
  </si>
  <si>
    <t>4</t>
  </si>
  <si>
    <t>3</t>
  </si>
  <si>
    <t>Lee</t>
  </si>
  <si>
    <t>2</t>
  </si>
  <si>
    <t>1</t>
  </si>
  <si>
    <t>Times</t>
  </si>
  <si>
    <t>Wk</t>
  </si>
  <si>
    <t>Allison</t>
  </si>
  <si>
    <t>Nathaniel Bowers</t>
  </si>
  <si>
    <t>Dave Jenkins</t>
  </si>
  <si>
    <t>Reagan Goss</t>
  </si>
  <si>
    <t>Jacob Lyons</t>
  </si>
  <si>
    <t>Tracy Gillespie</t>
  </si>
  <si>
    <t>MTC</t>
  </si>
  <si>
    <t>Paige Perkins</t>
  </si>
  <si>
    <t>SUB?</t>
  </si>
  <si>
    <t>CELL</t>
  </si>
  <si>
    <t>317-403-3545</t>
  </si>
  <si>
    <t>317-716-3443</t>
  </si>
  <si>
    <t>317-416-8297</t>
  </si>
  <si>
    <t>317-416-8295</t>
  </si>
  <si>
    <t>Crystal Hensley</t>
  </si>
  <si>
    <t>765-620-9744</t>
  </si>
  <si>
    <t>WED</t>
  </si>
  <si>
    <t>TUE</t>
  </si>
  <si>
    <t>w</t>
  </si>
  <si>
    <t>l</t>
  </si>
  <si>
    <t xml:space="preserve"> TUE</t>
  </si>
  <si>
    <t>tied</t>
  </si>
  <si>
    <t>loser G2</t>
  </si>
  <si>
    <t>Game 1</t>
  </si>
  <si>
    <t>Game 2</t>
  </si>
  <si>
    <t>Game 3</t>
  </si>
  <si>
    <t>Chis H</t>
  </si>
  <si>
    <t>chris H</t>
  </si>
  <si>
    <t>FALL BREAK SKIP</t>
  </si>
  <si>
    <t>devin</t>
  </si>
  <si>
    <t>sub</t>
  </si>
  <si>
    <t>Aaron Schnepp</t>
  </si>
  <si>
    <t>Tyler Johnson</t>
  </si>
  <si>
    <t>Jacob Morris</t>
  </si>
  <si>
    <t>Haley Hamblin</t>
  </si>
  <si>
    <t>Jeff Commons</t>
  </si>
  <si>
    <t>Paul Claxon</t>
  </si>
  <si>
    <t>Adam Hartley</t>
  </si>
  <si>
    <t>Sabrina Sanger</t>
  </si>
  <si>
    <t>Danielle Wireman</t>
  </si>
  <si>
    <t>317-473-3926</t>
  </si>
  <si>
    <t>Skip Ockerman</t>
  </si>
  <si>
    <t>Aubree Lanmon</t>
  </si>
  <si>
    <t>CASH</t>
  </si>
  <si>
    <t>Esta Henderson</t>
  </si>
  <si>
    <t>Haley Long</t>
  </si>
  <si>
    <t>cash</t>
  </si>
  <si>
    <t>.</t>
  </si>
  <si>
    <t>text</t>
  </si>
  <si>
    <t>765-278-0184</t>
  </si>
  <si>
    <t>Chris Allison (2 possible)</t>
  </si>
  <si>
    <t>765-425-1936</t>
  </si>
  <si>
    <t>765-591-5999</t>
  </si>
  <si>
    <t>team</t>
  </si>
  <si>
    <t>number</t>
  </si>
  <si>
    <t>forfiet</t>
  </si>
  <si>
    <t>winner G1</t>
  </si>
  <si>
    <t>winner</t>
  </si>
  <si>
    <t>winner G2</t>
  </si>
  <si>
    <t>winner G3</t>
  </si>
  <si>
    <t>Game 4</t>
  </si>
  <si>
    <t>winner G4</t>
  </si>
  <si>
    <t>As of Week 9</t>
  </si>
  <si>
    <t>Champ</t>
  </si>
  <si>
    <t xml:space="preserve">7
</t>
  </si>
  <si>
    <t>SPRING BREAK</t>
  </si>
  <si>
    <t>Chad Ellingwood</t>
  </si>
  <si>
    <t>Jimmy Stottlemyer</t>
  </si>
  <si>
    <t>Online</t>
  </si>
  <si>
    <t>check</t>
  </si>
  <si>
    <t>765-610-6959</t>
  </si>
  <si>
    <t>765-620-0101</t>
  </si>
  <si>
    <t>Sub Name</t>
  </si>
  <si>
    <t>317-623-8811</t>
  </si>
  <si>
    <t>765-520-0775</t>
  </si>
  <si>
    <t>game 1</t>
  </si>
  <si>
    <t>4v5</t>
  </si>
  <si>
    <t>game 2</t>
  </si>
  <si>
    <t>3v6</t>
  </si>
  <si>
    <t>game 3</t>
  </si>
  <si>
    <t>1 v winner g1</t>
  </si>
  <si>
    <t>game 4</t>
  </si>
  <si>
    <t>2v winner g2</t>
  </si>
  <si>
    <t>champ</t>
  </si>
  <si>
    <t>Winner G3</t>
  </si>
  <si>
    <t>Winner G4</t>
  </si>
  <si>
    <t>G1</t>
  </si>
  <si>
    <t>G2</t>
  </si>
  <si>
    <t>G3</t>
  </si>
  <si>
    <t>G4</t>
  </si>
  <si>
    <t>start 4/26</t>
  </si>
  <si>
    <t>CHAMPS</t>
  </si>
  <si>
    <t>Greg Davis</t>
  </si>
  <si>
    <t>Alex Wright</t>
  </si>
  <si>
    <t>ADVENTURE CAMP</t>
  </si>
  <si>
    <t>VBS WEEK</t>
  </si>
  <si>
    <t>CARPET INSTALL</t>
  </si>
  <si>
    <t>ADDITIONAL MAINTENANCE</t>
  </si>
  <si>
    <t>317-698-5522</t>
  </si>
  <si>
    <t>Kevin Hotch</t>
  </si>
  <si>
    <t>andrea needs 8 or 9p</t>
  </si>
  <si>
    <t>Eric Lord</t>
  </si>
  <si>
    <t>Lori Lord</t>
  </si>
  <si>
    <t>Bandon Bell</t>
  </si>
  <si>
    <t>Dylan Cronk</t>
  </si>
  <si>
    <t>Kerrigan Cronk</t>
  </si>
  <si>
    <t>Jayden Stiers</t>
  </si>
  <si>
    <t>Wade Stiers</t>
  </si>
  <si>
    <t>Kenton Davis</t>
  </si>
  <si>
    <t>W</t>
  </si>
  <si>
    <t>L</t>
  </si>
  <si>
    <t>fobs</t>
  </si>
  <si>
    <t>tim davidson</t>
  </si>
  <si>
    <t>fob</t>
  </si>
  <si>
    <t>OUT OF TOWN!</t>
  </si>
  <si>
    <t>VALENTINES DAY</t>
  </si>
  <si>
    <t>Caitlin</t>
  </si>
  <si>
    <t>Bryant Whitaker</t>
  </si>
  <si>
    <t>Ariel Jessop</t>
  </si>
  <si>
    <t>Kevin Hitch</t>
  </si>
  <si>
    <t>Camryn Carpenter</t>
  </si>
  <si>
    <t>Diana Ockerman</t>
  </si>
  <si>
    <t>ANDREA HAS CONNIE'S FOB!</t>
  </si>
  <si>
    <t>for fun!</t>
  </si>
  <si>
    <t>#1</t>
  </si>
  <si>
    <t>#2</t>
  </si>
  <si>
    <t>FUN</t>
  </si>
  <si>
    <t>VBS</t>
  </si>
  <si>
    <t>mixed</t>
  </si>
  <si>
    <t>sabrina</t>
  </si>
  <si>
    <t>HOLIDAY</t>
  </si>
  <si>
    <t>camryn</t>
  </si>
  <si>
    <t>Camryn</t>
  </si>
  <si>
    <t>na</t>
  </si>
  <si>
    <t xml:space="preserve"> </t>
  </si>
  <si>
    <t>Sub List</t>
  </si>
  <si>
    <t>conv fee</t>
  </si>
  <si>
    <t>stripe</t>
  </si>
  <si>
    <t>debbie</t>
  </si>
  <si>
    <t>winter 24</t>
  </si>
  <si>
    <t>Jimmy S</t>
  </si>
  <si>
    <t>jimmy</t>
  </si>
  <si>
    <t>Jimmy</t>
  </si>
  <si>
    <t>tim d</t>
  </si>
  <si>
    <t>Next Round</t>
  </si>
  <si>
    <t>danielle</t>
  </si>
  <si>
    <t>skip M</t>
  </si>
  <si>
    <t>Skip</t>
  </si>
  <si>
    <t>Danielle</t>
  </si>
  <si>
    <t>tim</t>
  </si>
  <si>
    <t>jacob L</t>
  </si>
  <si>
    <t>jacob</t>
  </si>
  <si>
    <t>Mason Selking</t>
  </si>
  <si>
    <t>NATE'S BACK!</t>
  </si>
  <si>
    <t xml:space="preserve">Camryn </t>
  </si>
  <si>
    <t>Danielee</t>
  </si>
  <si>
    <t>adam</t>
  </si>
  <si>
    <t>FALL BREAK</t>
  </si>
  <si>
    <t>Adam</t>
  </si>
  <si>
    <t>jeff</t>
  </si>
  <si>
    <t>kellen</t>
  </si>
  <si>
    <t>ashley</t>
  </si>
  <si>
    <t>subs!</t>
  </si>
  <si>
    <t>maybe</t>
  </si>
  <si>
    <t>Allisons</t>
  </si>
  <si>
    <t>allisons</t>
  </si>
  <si>
    <t>give fob to jeff?</t>
  </si>
  <si>
    <t>jeff?</t>
  </si>
  <si>
    <t>tim D</t>
  </si>
  <si>
    <t>765-620-9108</t>
  </si>
  <si>
    <t xml:space="preserve">Jimmy </t>
  </si>
  <si>
    <t>Rick</t>
  </si>
  <si>
    <t>Diana</t>
  </si>
  <si>
    <t>Diana M</t>
  </si>
  <si>
    <t>Kaleb McKlay</t>
  </si>
  <si>
    <t>Brooke Carey</t>
  </si>
  <si>
    <t>Troy Hicks</t>
  </si>
  <si>
    <t>Di pickup?</t>
  </si>
  <si>
    <t>give fob to jimmy?</t>
  </si>
  <si>
    <t>use connie's?</t>
  </si>
  <si>
    <t>Joey Stern</t>
  </si>
  <si>
    <t>leave early</t>
  </si>
  <si>
    <t>VACATION!</t>
  </si>
  <si>
    <t>miss</t>
  </si>
  <si>
    <t>play</t>
  </si>
  <si>
    <t>leave class early</t>
  </si>
  <si>
    <t>Connie's ACA Class Impacts</t>
  </si>
  <si>
    <t>GIVE FOB TO ASHLEY!</t>
  </si>
  <si>
    <t>matt,connie and james  out</t>
  </si>
  <si>
    <t xml:space="preserve">nathan, ashley, kellen, jeff, mateo and girl? </t>
  </si>
  <si>
    <t>ACA</t>
  </si>
  <si>
    <t>mexico</t>
  </si>
  <si>
    <t>class</t>
  </si>
  <si>
    <t>attended</t>
  </si>
  <si>
    <t>play/miss</t>
  </si>
  <si>
    <t>spring break/attend</t>
  </si>
  <si>
    <t>attend</t>
  </si>
  <si>
    <t>Atlanta Conference</t>
  </si>
  <si>
    <t>6/27-6/28</t>
  </si>
  <si>
    <t>graduation</t>
  </si>
  <si>
    <t>attended/left early</t>
  </si>
  <si>
    <t>hospital/comfort care</t>
  </si>
  <si>
    <t>hospital/curative care</t>
  </si>
  <si>
    <t>introduction</t>
  </si>
  <si>
    <t>zoom visit</t>
  </si>
  <si>
    <t>Brad (Di)</t>
  </si>
  <si>
    <t>Ashley (Con)</t>
  </si>
  <si>
    <t>Kaleb</t>
  </si>
  <si>
    <t>jail &amp; prison</t>
  </si>
  <si>
    <t>signed in at 8p</t>
  </si>
  <si>
    <t>kaleb</t>
  </si>
  <si>
    <t>Brad</t>
  </si>
  <si>
    <t>Brad M</t>
  </si>
  <si>
    <t>SKIP  - VACATION BIBLE SCHOOL</t>
  </si>
  <si>
    <t>not 7's</t>
  </si>
  <si>
    <t>not 9's</t>
  </si>
  <si>
    <t>call dropped at 830, could not reconnect</t>
  </si>
  <si>
    <t>missed</t>
  </si>
  <si>
    <t>military</t>
  </si>
  <si>
    <t>attend (call dropped at 830)</t>
  </si>
  <si>
    <t>Amber Thorpe</t>
  </si>
  <si>
    <t>Hilary Cabiness</t>
  </si>
  <si>
    <t>Brynn Teague</t>
  </si>
  <si>
    <t>Rick pickup?</t>
  </si>
  <si>
    <t>give fob to kaleb for 2 weeks</t>
  </si>
  <si>
    <t>765-274-8816</t>
  </si>
  <si>
    <t>765-810-4668</t>
  </si>
  <si>
    <t>Cell if Sub</t>
  </si>
  <si>
    <t>DDD</t>
  </si>
  <si>
    <t>765-425-2434</t>
  </si>
  <si>
    <t>cancelled</t>
  </si>
  <si>
    <t>FALL 25</t>
  </si>
  <si>
    <t>Ashley</t>
  </si>
  <si>
    <t>Hilary</t>
  </si>
  <si>
    <t>hilary</t>
  </si>
  <si>
    <t>Ashely</t>
  </si>
  <si>
    <t>matt,Ashley and james out</t>
  </si>
  <si>
    <t>nathan, ashley, kellen, jeff, mateo and girl?</t>
  </si>
  <si>
    <t>Chris Rexroot</t>
  </si>
  <si>
    <t>Betsy Fogarty</t>
  </si>
  <si>
    <t>Jose Mathis</t>
  </si>
  <si>
    <t>Jeff Upton</t>
  </si>
  <si>
    <t>Heather Upton</t>
  </si>
  <si>
    <t>Beth Hamel</t>
  </si>
  <si>
    <t>Sean Hanley</t>
  </si>
  <si>
    <t>Skip (when in town)</t>
  </si>
  <si>
    <t>give fob to betty!!</t>
  </si>
  <si>
    <t>give fob to betty!</t>
  </si>
  <si>
    <t>give fob to connie</t>
  </si>
  <si>
    <t>FOBS</t>
  </si>
  <si>
    <t>chris rexroot</t>
  </si>
  <si>
    <t>betty has it right now</t>
  </si>
  <si>
    <t>get fob back!</t>
  </si>
  <si>
    <t>oooooooooooooooooooooooooooooooooooooooooooooooooooooooooooorrm</t>
  </si>
  <si>
    <t>REWORK DOUBLE HEADERS TO BE 7&amp;8 GAMES</t>
  </si>
  <si>
    <t>Jared</t>
  </si>
  <si>
    <t>Jose/Kennedy</t>
  </si>
  <si>
    <t>sloane</t>
  </si>
  <si>
    <t>lilly</t>
  </si>
  <si>
    <t>mel</t>
  </si>
  <si>
    <t>nat</t>
  </si>
  <si>
    <t>noah</t>
  </si>
  <si>
    <t>matt C</t>
  </si>
  <si>
    <t>matt d</t>
  </si>
  <si>
    <t>B&amp;S</t>
  </si>
  <si>
    <t>kate &amp; andy</t>
  </si>
  <si>
    <t>SKIP NO ACCESS TO PCC</t>
  </si>
  <si>
    <t>play every 3x?</t>
  </si>
  <si>
    <t>Nathan Bowers</t>
  </si>
  <si>
    <t>Andrew Davidson</t>
  </si>
  <si>
    <t>Berkeley Lord</t>
  </si>
  <si>
    <t>Colby or Dane</t>
  </si>
  <si>
    <t>Kennedy</t>
  </si>
  <si>
    <t>Miguel</t>
  </si>
  <si>
    <t>Carlos</t>
  </si>
  <si>
    <t xml:space="preserve">Alex </t>
  </si>
  <si>
    <t>Emma</t>
  </si>
  <si>
    <t>subs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</si>
</sst>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;@"/>
    <numFmt numFmtId="165" formatCode="_(* #,##0_);_(* \(#,##0\);_(* &quot;-&quot;??_);_(@_)"/>
    <numFmt numFmtId="166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Bodoni MT Black"/>
      <family val="1"/>
    </font>
    <font>
      <b/>
      <sz val="11"/>
      <color theme="1"/>
      <name val="Calibri"/>
      <family val="2"/>
      <scheme val="minor"/>
    </font>
    <font>
      <sz val="10"/>
      <color theme="1"/>
      <name val="Bodoni MT Black"/>
      <family val="1"/>
    </font>
    <font>
      <b/>
      <sz val="11"/>
      <color theme="1"/>
      <name val="Bodoni MT Black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trike/>
      <sz val="11"/>
      <color theme="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4"/>
      <color rgb="FF000000"/>
      <name val="Arial"/>
      <family val="2"/>
    </font>
    <font>
      <sz val="16"/>
      <color theme="1"/>
      <name val="Bodoni MT Black"/>
      <family val="1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62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sz val="10"/>
      <color rgb="FF333399"/>
      <name val="Arial"/>
      <family val="2"/>
    </font>
    <font>
      <sz val="10"/>
      <color rgb="FFFF00FF"/>
      <name val="Arial"/>
      <family val="2"/>
    </font>
    <font>
      <b/>
      <sz val="12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CCC0D9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C6D9F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rgb="FF000000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ck">
        <color rgb="FF000000"/>
      </left>
      <right style="thick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ck">
        <color rgb="FF000000"/>
      </left>
      <right style="thick">
        <color rgb="FF000000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/>
      <bottom style="thick">
        <color rgb="FF000000"/>
      </bottom>
      <diagonal/>
    </border>
    <border>
      <left style="medium">
        <color indexed="64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/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thick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5">
    <xf numFmtId="0" fontId="0" fillId="0" borderId="0"/>
    <xf numFmtId="44" fontId="9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58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center"/>
    </xf>
    <xf numFmtId="0" fontId="0" fillId="0" borderId="8" xfId="0" applyBorder="1"/>
    <xf numFmtId="0" fontId="2" fillId="0" borderId="0" xfId="0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164" fontId="3" fillId="0" borderId="2" xfId="0" applyNumberFormat="1" applyFont="1" applyBorder="1" applyAlignment="1">
      <alignment horizontal="center"/>
    </xf>
    <xf numFmtId="0" fontId="0" fillId="0" borderId="9" xfId="0" applyBorder="1"/>
    <xf numFmtId="0" fontId="0" fillId="2" borderId="9" xfId="0" applyFill="1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2" borderId="10" xfId="0" applyFill="1" applyBorder="1"/>
    <xf numFmtId="0" fontId="0" fillId="0" borderId="11" xfId="0" applyBorder="1"/>
    <xf numFmtId="0" fontId="0" fillId="2" borderId="11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0" fillId="4" borderId="0" xfId="0" applyFill="1"/>
    <xf numFmtId="0" fontId="4" fillId="4" borderId="7" xfId="0" applyFont="1" applyFill="1" applyBorder="1" applyAlignment="1">
      <alignment horizontal="center"/>
    </xf>
    <xf numFmtId="0" fontId="0" fillId="0" borderId="17" xfId="0" applyBorder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0" fillId="0" borderId="18" xfId="0" applyBorder="1"/>
    <xf numFmtId="0" fontId="5" fillId="2" borderId="3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5" borderId="0" xfId="0" applyFill="1"/>
    <xf numFmtId="0" fontId="5" fillId="0" borderId="3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left"/>
    </xf>
    <xf numFmtId="0" fontId="0" fillId="6" borderId="0" xfId="0" applyFill="1"/>
    <xf numFmtId="0" fontId="0" fillId="6" borderId="0" xfId="0" applyFill="1" applyAlignment="1">
      <alignment horizontal="left"/>
    </xf>
    <xf numFmtId="0" fontId="0" fillId="7" borderId="0" xfId="0" applyFill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0" fillId="0" borderId="9" xfId="0" applyBorder="1" applyAlignment="1">
      <alignment horizontal="left"/>
    </xf>
    <xf numFmtId="0" fontId="5" fillId="0" borderId="10" xfId="0" applyFont="1" applyBorder="1" applyAlignment="1">
      <alignment horizontal="center"/>
    </xf>
    <xf numFmtId="0" fontId="0" fillId="7" borderId="0" xfId="0" applyFill="1"/>
    <xf numFmtId="0" fontId="0" fillId="7" borderId="0" xfId="0" applyFill="1" applyAlignment="1">
      <alignment horizontal="left"/>
    </xf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0" fillId="0" borderId="9" xfId="0" applyFont="1" applyBorder="1" applyAlignment="1">
      <alignment horizontal="center" wrapText="1"/>
    </xf>
    <xf numFmtId="44" fontId="10" fillId="0" borderId="14" xfId="1" applyFont="1" applyFill="1" applyBorder="1" applyAlignment="1">
      <alignment horizontal="center"/>
    </xf>
    <xf numFmtId="0" fontId="10" fillId="0" borderId="22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23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0" fillId="0" borderId="11" xfId="0" applyFont="1" applyBorder="1" applyAlignment="1">
      <alignment horizontal="center" wrapText="1"/>
    </xf>
    <xf numFmtId="44" fontId="10" fillId="0" borderId="15" xfId="1" applyFont="1" applyFill="1" applyBorder="1" applyAlignment="1">
      <alignment horizontal="center"/>
    </xf>
    <xf numFmtId="0" fontId="10" fillId="0" borderId="12" xfId="0" applyFont="1" applyBorder="1" applyAlignment="1">
      <alignment horizontal="center" wrapText="1"/>
    </xf>
    <xf numFmtId="44" fontId="10" fillId="0" borderId="13" xfId="1" applyFont="1" applyFill="1" applyBorder="1" applyAlignment="1">
      <alignment horizontal="center"/>
    </xf>
    <xf numFmtId="0" fontId="10" fillId="0" borderId="24" xfId="0" applyFont="1" applyBorder="1" applyAlignment="1">
      <alignment wrapText="1"/>
    </xf>
    <xf numFmtId="0" fontId="10" fillId="0" borderId="12" xfId="0" applyFont="1" applyBorder="1"/>
    <xf numFmtId="0" fontId="10" fillId="0" borderId="12" xfId="0" applyFont="1" applyBorder="1" applyAlignment="1">
      <alignment wrapText="1"/>
    </xf>
    <xf numFmtId="0" fontId="10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164" fontId="1" fillId="0" borderId="17" xfId="0" applyNumberFormat="1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7" xfId="0" applyFont="1" applyBorder="1"/>
    <xf numFmtId="0" fontId="4" fillId="0" borderId="7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2" fillId="0" borderId="0" xfId="0" applyFont="1"/>
    <xf numFmtId="0" fontId="0" fillId="0" borderId="18" xfId="0" applyBorder="1" applyAlignment="1">
      <alignment horizontal="center"/>
    </xf>
    <xf numFmtId="0" fontId="5" fillId="0" borderId="0" xfId="0" applyFont="1" applyAlignment="1">
      <alignment horizontal="left"/>
    </xf>
    <xf numFmtId="0" fontId="8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9" borderId="18" xfId="0" applyFont="1" applyFill="1" applyBorder="1" applyAlignment="1">
      <alignment horizontal="center"/>
    </xf>
    <xf numFmtId="0" fontId="0" fillId="9" borderId="25" xfId="0" applyFill="1" applyBorder="1" applyAlignment="1">
      <alignment horizontal="center"/>
    </xf>
    <xf numFmtId="0" fontId="1" fillId="9" borderId="17" xfId="0" applyFont="1" applyFill="1" applyBorder="1" applyAlignment="1">
      <alignment horizontal="center"/>
    </xf>
    <xf numFmtId="0" fontId="5" fillId="9" borderId="25" xfId="0" applyFont="1" applyFill="1" applyBorder="1" applyAlignment="1">
      <alignment horizontal="center"/>
    </xf>
    <xf numFmtId="0" fontId="2" fillId="9" borderId="17" xfId="0" applyFont="1" applyFill="1" applyBorder="1" applyAlignment="1">
      <alignment horizontal="center"/>
    </xf>
    <xf numFmtId="0" fontId="2" fillId="9" borderId="26" xfId="0" applyFont="1" applyFill="1" applyBorder="1" applyAlignment="1">
      <alignment horizontal="center"/>
    </xf>
    <xf numFmtId="164" fontId="1" fillId="9" borderId="2" xfId="0" applyNumberFormat="1" applyFont="1" applyFill="1" applyBorder="1" applyAlignment="1">
      <alignment horizontal="center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16" fontId="0" fillId="0" borderId="0" xfId="0" applyNumberFormat="1"/>
    <xf numFmtId="0" fontId="2" fillId="0" borderId="2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9" xfId="0" applyFont="1" applyBorder="1"/>
    <xf numFmtId="0" fontId="10" fillId="0" borderId="11" xfId="0" applyFont="1" applyBorder="1"/>
    <xf numFmtId="0" fontId="5" fillId="0" borderId="0" xfId="0" applyFont="1" applyAlignment="1">
      <alignment horizontal="right"/>
    </xf>
    <xf numFmtId="164" fontId="1" fillId="0" borderId="0" xfId="0" applyNumberFormat="1" applyFont="1" applyAlignment="1">
      <alignment horizontal="left"/>
    </xf>
    <xf numFmtId="164" fontId="1" fillId="0" borderId="2" xfId="0" applyNumberFormat="1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16" fontId="0" fillId="0" borderId="0" xfId="0" applyNumberFormat="1" applyAlignment="1">
      <alignment horizontal="left"/>
    </xf>
    <xf numFmtId="164" fontId="3" fillId="0" borderId="0" xfId="0" applyNumberFormat="1" applyFont="1" applyAlignment="1">
      <alignment horizontal="center"/>
    </xf>
    <xf numFmtId="0" fontId="0" fillId="0" borderId="25" xfId="0" applyBorder="1"/>
    <xf numFmtId="0" fontId="0" fillId="0" borderId="26" xfId="0" applyBorder="1"/>
    <xf numFmtId="0" fontId="2" fillId="0" borderId="25" xfId="0" applyFont="1" applyBorder="1"/>
    <xf numFmtId="0" fontId="0" fillId="0" borderId="26" xfId="0" applyBorder="1" applyAlignment="1">
      <alignment horizontal="center"/>
    </xf>
    <xf numFmtId="0" fontId="10" fillId="0" borderId="30" xfId="0" applyFont="1" applyBorder="1" applyAlignment="1">
      <alignment wrapText="1"/>
    </xf>
    <xf numFmtId="0" fontId="0" fillId="2" borderId="7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0" fillId="3" borderId="24" xfId="0" applyFont="1" applyFill="1" applyBorder="1"/>
    <xf numFmtId="0" fontId="10" fillId="3" borderId="12" xfId="0" applyFont="1" applyFill="1" applyBorder="1"/>
    <xf numFmtId="0" fontId="10" fillId="3" borderId="12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" fillId="0" borderId="7" xfId="0" applyNumberFormat="1" applyFont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2" fillId="0" borderId="0" xfId="0" applyFont="1" applyAlignment="1">
      <alignment horizontal="left"/>
    </xf>
    <xf numFmtId="0" fontId="10" fillId="0" borderId="31" xfId="0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10" fillId="0" borderId="33" xfId="0" applyFont="1" applyBorder="1" applyAlignment="1">
      <alignment wrapText="1"/>
    </xf>
    <xf numFmtId="0" fontId="10" fillId="0" borderId="33" xfId="0" applyFont="1" applyBorder="1" applyAlignment="1">
      <alignment horizontal="center"/>
    </xf>
    <xf numFmtId="6" fontId="10" fillId="0" borderId="34" xfId="0" applyNumberFormat="1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0" fillId="2" borderId="3" xfId="0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3" fillId="0" borderId="0" xfId="2"/>
    <xf numFmtId="0" fontId="14" fillId="0" borderId="15" xfId="2" applyFont="1" applyBorder="1" applyAlignment="1">
      <alignment horizontal="center"/>
    </xf>
    <xf numFmtId="0" fontId="14" fillId="0" borderId="11" xfId="2" applyFont="1" applyBorder="1" applyAlignment="1">
      <alignment horizontal="center"/>
    </xf>
    <xf numFmtId="0" fontId="13" fillId="0" borderId="11" xfId="2" applyBorder="1" applyAlignment="1">
      <alignment horizontal="center"/>
    </xf>
    <xf numFmtId="165" fontId="15" fillId="0" borderId="7" xfId="3" applyNumberFormat="1" applyFont="1" applyBorder="1" applyAlignment="1"/>
    <xf numFmtId="0" fontId="14" fillId="0" borderId="14" xfId="2" applyFont="1" applyBorder="1" applyAlignment="1">
      <alignment horizontal="center"/>
    </xf>
    <xf numFmtId="0" fontId="14" fillId="0" borderId="9" xfId="2" applyFont="1" applyBorder="1" applyAlignment="1">
      <alignment horizontal="center"/>
    </xf>
    <xf numFmtId="0" fontId="13" fillId="0" borderId="9" xfId="2" applyBorder="1" applyAlignment="1">
      <alignment horizontal="center"/>
    </xf>
    <xf numFmtId="165" fontId="15" fillId="0" borderId="0" xfId="3" applyNumberFormat="1" applyFont="1" applyBorder="1" applyAlignment="1"/>
    <xf numFmtId="0" fontId="14" fillId="0" borderId="13" xfId="2" applyFont="1" applyBorder="1" applyAlignment="1">
      <alignment horizontal="center"/>
    </xf>
    <xf numFmtId="0" fontId="14" fillId="0" borderId="12" xfId="2" applyFont="1" applyBorder="1" applyAlignment="1">
      <alignment horizontal="center"/>
    </xf>
    <xf numFmtId="0" fontId="13" fillId="0" borderId="12" xfId="2" applyBorder="1" applyAlignment="1">
      <alignment horizontal="center"/>
    </xf>
    <xf numFmtId="165" fontId="15" fillId="0" borderId="2" xfId="3" quotePrefix="1" applyNumberFormat="1" applyFont="1" applyBorder="1" applyAlignment="1">
      <alignment horizontal="center"/>
    </xf>
    <xf numFmtId="165" fontId="15" fillId="0" borderId="7" xfId="3" applyNumberFormat="1" applyFont="1" applyBorder="1" applyAlignment="1">
      <alignment horizontal="center"/>
    </xf>
    <xf numFmtId="165" fontId="15" fillId="0" borderId="0" xfId="3" applyNumberFormat="1" applyFont="1" applyBorder="1" applyAlignment="1">
      <alignment horizontal="center"/>
    </xf>
    <xf numFmtId="0" fontId="13" fillId="0" borderId="0" xfId="2" applyAlignment="1">
      <alignment horizontal="center"/>
    </xf>
    <xf numFmtId="0" fontId="15" fillId="10" borderId="38" xfId="2" applyFont="1" applyFill="1" applyBorder="1" applyAlignment="1">
      <alignment horizontal="center"/>
    </xf>
    <xf numFmtId="0" fontId="15" fillId="10" borderId="39" xfId="2" applyFont="1" applyFill="1" applyBorder="1" applyAlignment="1">
      <alignment horizontal="center"/>
    </xf>
    <xf numFmtId="165" fontId="15" fillId="10" borderId="17" xfId="3" applyNumberFormat="1" applyFont="1" applyFill="1" applyBorder="1" applyAlignment="1">
      <alignment horizontal="center"/>
    </xf>
    <xf numFmtId="0" fontId="15" fillId="0" borderId="0" xfId="2" applyFont="1" applyAlignment="1">
      <alignment horizontal="center"/>
    </xf>
    <xf numFmtId="0" fontId="16" fillId="0" borderId="0" xfId="2" applyFont="1"/>
    <xf numFmtId="0" fontId="17" fillId="0" borderId="0" xfId="2" applyFont="1"/>
    <xf numFmtId="0" fontId="15" fillId="0" borderId="0" xfId="2" applyFont="1"/>
    <xf numFmtId="0" fontId="18" fillId="0" borderId="0" xfId="2" applyFont="1"/>
    <xf numFmtId="0" fontId="19" fillId="0" borderId="0" xfId="2" applyFont="1"/>
    <xf numFmtId="0" fontId="20" fillId="3" borderId="35" xfId="0" applyFont="1" applyFill="1" applyBorder="1"/>
    <xf numFmtId="0" fontId="20" fillId="3" borderId="36" xfId="0" applyFont="1" applyFill="1" applyBorder="1"/>
    <xf numFmtId="0" fontId="20" fillId="3" borderId="36" xfId="0" applyFont="1" applyFill="1" applyBorder="1" applyAlignment="1">
      <alignment horizontal="center"/>
    </xf>
    <xf numFmtId="0" fontId="20" fillId="3" borderId="37" xfId="0" applyFont="1" applyFill="1" applyBorder="1" applyAlignment="1">
      <alignment horizontal="center"/>
    </xf>
    <xf numFmtId="0" fontId="20" fillId="0" borderId="24" xfId="0" applyFont="1" applyBorder="1" applyAlignment="1">
      <alignment wrapText="1"/>
    </xf>
    <xf numFmtId="0" fontId="20" fillId="0" borderId="12" xfId="0" applyFont="1" applyBorder="1" applyAlignment="1">
      <alignment wrapText="1"/>
    </xf>
    <xf numFmtId="0" fontId="20" fillId="0" borderId="12" xfId="0" applyFont="1" applyBorder="1" applyAlignment="1">
      <alignment horizontal="center"/>
    </xf>
    <xf numFmtId="0" fontId="20" fillId="0" borderId="22" xfId="0" applyFont="1" applyBorder="1" applyAlignment="1">
      <alignment wrapText="1"/>
    </xf>
    <xf numFmtId="0" fontId="20" fillId="0" borderId="9" xfId="0" applyFont="1" applyBorder="1" applyAlignment="1">
      <alignment horizontal="center"/>
    </xf>
    <xf numFmtId="0" fontId="20" fillId="0" borderId="9" xfId="0" applyFont="1" applyBorder="1" applyAlignment="1">
      <alignment horizontal="center" wrapText="1"/>
    </xf>
    <xf numFmtId="0" fontId="20" fillId="0" borderId="23" xfId="0" applyFont="1" applyBorder="1" applyAlignment="1">
      <alignment wrapText="1"/>
    </xf>
    <xf numFmtId="0" fontId="20" fillId="0" borderId="11" xfId="0" applyFont="1" applyBorder="1" applyAlignment="1">
      <alignment horizontal="center" wrapText="1"/>
    </xf>
    <xf numFmtId="0" fontId="20" fillId="0" borderId="9" xfId="0" applyFont="1" applyBorder="1" applyAlignment="1">
      <alignment wrapText="1"/>
    </xf>
    <xf numFmtId="0" fontId="20" fillId="0" borderId="11" xfId="0" applyFont="1" applyBorder="1" applyAlignment="1">
      <alignment wrapText="1"/>
    </xf>
    <xf numFmtId="0" fontId="20" fillId="0" borderId="12" xfId="0" applyFont="1" applyBorder="1"/>
    <xf numFmtId="0" fontId="20" fillId="0" borderId="9" xfId="0" applyFont="1" applyBorder="1"/>
    <xf numFmtId="0" fontId="20" fillId="0" borderId="11" xfId="0" applyFont="1" applyBorder="1"/>
    <xf numFmtId="0" fontId="20" fillId="0" borderId="11" xfId="0" applyFont="1" applyBorder="1" applyAlignment="1">
      <alignment horizontal="center"/>
    </xf>
    <xf numFmtId="0" fontId="20" fillId="0" borderId="30" xfId="0" applyFont="1" applyBorder="1" applyAlignment="1">
      <alignment wrapText="1"/>
    </xf>
    <xf numFmtId="0" fontId="20" fillId="0" borderId="33" xfId="0" applyFont="1" applyBorder="1" applyAlignment="1">
      <alignment wrapText="1"/>
    </xf>
    <xf numFmtId="0" fontId="20" fillId="0" borderId="32" xfId="0" applyFont="1" applyBorder="1" applyAlignment="1">
      <alignment wrapText="1"/>
    </xf>
    <xf numFmtId="0" fontId="20" fillId="0" borderId="10" xfId="0" applyFont="1" applyBorder="1" applyAlignment="1">
      <alignment wrapText="1"/>
    </xf>
    <xf numFmtId="0" fontId="20" fillId="0" borderId="33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20" fillId="0" borderId="40" xfId="0" applyFont="1" applyBorder="1" applyAlignment="1">
      <alignment horizontal="center"/>
    </xf>
    <xf numFmtId="44" fontId="20" fillId="0" borderId="40" xfId="1" applyFont="1" applyFill="1" applyBorder="1" applyAlignment="1">
      <alignment horizontal="center"/>
    </xf>
    <xf numFmtId="44" fontId="20" fillId="0" borderId="41" xfId="1" applyFont="1" applyFill="1" applyBorder="1" applyAlignment="1">
      <alignment horizontal="center"/>
    </xf>
    <xf numFmtId="0" fontId="20" fillId="0" borderId="41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0" fillId="0" borderId="10" xfId="0" applyFont="1" applyBorder="1" applyAlignment="1">
      <alignment horizontal="center"/>
    </xf>
    <xf numFmtId="0" fontId="20" fillId="0" borderId="43" xfId="0" applyFont="1" applyBorder="1" applyAlignment="1">
      <alignment horizontal="center"/>
    </xf>
    <xf numFmtId="0" fontId="0" fillId="0" borderId="34" xfId="0" applyBorder="1"/>
    <xf numFmtId="6" fontId="20" fillId="0" borderId="42" xfId="0" applyNumberFormat="1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16" fontId="15" fillId="0" borderId="4" xfId="2" applyNumberFormat="1" applyFont="1" applyBorder="1" applyAlignment="1">
      <alignment horizontal="center"/>
    </xf>
    <xf numFmtId="16" fontId="15" fillId="0" borderId="1" xfId="2" applyNumberFormat="1" applyFont="1" applyBorder="1" applyAlignment="1">
      <alignment horizontal="center"/>
    </xf>
    <xf numFmtId="16" fontId="15" fillId="0" borderId="6" xfId="2" applyNumberFormat="1" applyFont="1" applyBorder="1" applyAlignment="1">
      <alignment horizontal="center"/>
    </xf>
    <xf numFmtId="16" fontId="15" fillId="10" borderId="25" xfId="2" applyNumberFormat="1" applyFont="1" applyFill="1" applyBorder="1" applyAlignment="1">
      <alignment horizontal="center"/>
    </xf>
    <xf numFmtId="0" fontId="14" fillId="2" borderId="13" xfId="2" applyFont="1" applyFill="1" applyBorder="1" applyAlignment="1">
      <alignment horizontal="center"/>
    </xf>
    <xf numFmtId="0" fontId="14" fillId="2" borderId="9" xfId="2" applyFont="1" applyFill="1" applyBorder="1" applyAlignment="1">
      <alignment horizontal="center"/>
    </xf>
    <xf numFmtId="0" fontId="14" fillId="0" borderId="0" xfId="2" applyFont="1" applyAlignment="1">
      <alignment horizontal="center"/>
    </xf>
    <xf numFmtId="0" fontId="13" fillId="0" borderId="11" xfId="2" applyBorder="1"/>
    <xf numFmtId="0" fontId="14" fillId="2" borderId="12" xfId="2" applyFont="1" applyFill="1" applyBorder="1" applyAlignment="1">
      <alignment horizontal="center"/>
    </xf>
    <xf numFmtId="0" fontId="14" fillId="2" borderId="15" xfId="2" applyFont="1" applyFill="1" applyBorder="1" applyAlignment="1">
      <alignment horizontal="center"/>
    </xf>
    <xf numFmtId="0" fontId="14" fillId="2" borderId="11" xfId="2" applyFont="1" applyFill="1" applyBorder="1" applyAlignment="1">
      <alignment horizontal="center"/>
    </xf>
    <xf numFmtId="0" fontId="14" fillId="2" borderId="14" xfId="2" applyFont="1" applyFill="1" applyBorder="1" applyAlignment="1">
      <alignment horizontal="center"/>
    </xf>
    <xf numFmtId="0" fontId="15" fillId="0" borderId="4" xfId="2" applyFont="1" applyBorder="1" applyAlignment="1">
      <alignment horizontal="center"/>
    </xf>
    <xf numFmtId="0" fontId="13" fillId="0" borderId="33" xfId="2" applyBorder="1" applyAlignment="1">
      <alignment horizontal="center"/>
    </xf>
    <xf numFmtId="0" fontId="14" fillId="0" borderId="33" xfId="2" applyFont="1" applyBorder="1" applyAlignment="1">
      <alignment horizontal="center"/>
    </xf>
    <xf numFmtId="0" fontId="14" fillId="0" borderId="34" xfId="2" applyFont="1" applyBorder="1" applyAlignment="1">
      <alignment horizontal="center"/>
    </xf>
    <xf numFmtId="16" fontId="15" fillId="0" borderId="22" xfId="2" applyNumberFormat="1" applyFont="1" applyBorder="1" applyAlignment="1">
      <alignment horizontal="center"/>
    </xf>
    <xf numFmtId="0" fontId="13" fillId="0" borderId="23" xfId="2" applyBorder="1"/>
    <xf numFmtId="165" fontId="15" fillId="0" borderId="9" xfId="3" applyNumberFormat="1" applyFont="1" applyBorder="1" applyAlignment="1">
      <alignment horizontal="center"/>
    </xf>
    <xf numFmtId="165" fontId="15" fillId="0" borderId="11" xfId="3" applyNumberFormat="1" applyFont="1" applyBorder="1" applyAlignment="1">
      <alignment horizontal="center"/>
    </xf>
    <xf numFmtId="0" fontId="14" fillId="2" borderId="33" xfId="2" applyFont="1" applyFill="1" applyBorder="1" applyAlignment="1">
      <alignment horizontal="center"/>
    </xf>
    <xf numFmtId="165" fontId="15" fillId="0" borderId="2" xfId="3" applyNumberFormat="1" applyFont="1" applyBorder="1" applyAlignment="1">
      <alignment horizontal="center"/>
    </xf>
    <xf numFmtId="0" fontId="13" fillId="2" borderId="9" xfId="2" applyFill="1" applyBorder="1" applyAlignment="1">
      <alignment horizontal="center"/>
    </xf>
    <xf numFmtId="16" fontId="15" fillId="0" borderId="24" xfId="2" applyNumberFormat="1" applyFont="1" applyBorder="1" applyAlignment="1">
      <alignment horizontal="center"/>
    </xf>
    <xf numFmtId="0" fontId="13" fillId="2" borderId="12" xfId="2" applyFill="1" applyBorder="1" applyAlignment="1">
      <alignment horizontal="center"/>
    </xf>
    <xf numFmtId="0" fontId="13" fillId="0" borderId="13" xfId="2" applyBorder="1" applyAlignment="1">
      <alignment horizontal="center"/>
    </xf>
    <xf numFmtId="165" fontId="15" fillId="0" borderId="22" xfId="3" applyNumberFormat="1" applyFont="1" applyBorder="1" applyAlignment="1"/>
    <xf numFmtId="0" fontId="13" fillId="0" borderId="14" xfId="2" applyBorder="1" applyAlignment="1">
      <alignment horizontal="center"/>
    </xf>
    <xf numFmtId="165" fontId="15" fillId="0" borderId="23" xfId="3" applyNumberFormat="1" applyFont="1" applyBorder="1" applyAlignment="1"/>
    <xf numFmtId="0" fontId="13" fillId="2" borderId="15" xfId="2" applyFill="1" applyBorder="1" applyAlignment="1">
      <alignment horizontal="center"/>
    </xf>
    <xf numFmtId="0" fontId="13" fillId="2" borderId="11" xfId="2" applyFill="1" applyBorder="1" applyAlignment="1">
      <alignment horizontal="center"/>
    </xf>
    <xf numFmtId="0" fontId="13" fillId="0" borderId="15" xfId="2" applyBorder="1" applyAlignment="1">
      <alignment horizontal="center"/>
    </xf>
    <xf numFmtId="0" fontId="13" fillId="0" borderId="10" xfId="2" applyBorder="1" applyAlignment="1">
      <alignment horizontal="center"/>
    </xf>
    <xf numFmtId="0" fontId="14" fillId="0" borderId="10" xfId="2" applyFont="1" applyBorder="1" applyAlignment="1">
      <alignment horizontal="center"/>
    </xf>
    <xf numFmtId="16" fontId="15" fillId="9" borderId="4" xfId="2" applyNumberFormat="1" applyFont="1" applyFill="1" applyBorder="1" applyAlignment="1">
      <alignment horizontal="center"/>
    </xf>
    <xf numFmtId="165" fontId="15" fillId="9" borderId="0" xfId="3" applyNumberFormat="1" applyFont="1" applyFill="1" applyBorder="1" applyAlignment="1">
      <alignment horizontal="center"/>
    </xf>
    <xf numFmtId="0" fontId="13" fillId="9" borderId="44" xfId="2" applyFill="1" applyBorder="1" applyAlignment="1">
      <alignment horizontal="center"/>
    </xf>
    <xf numFmtId="16" fontId="15" fillId="0" borderId="32" xfId="2" applyNumberFormat="1" applyFont="1" applyBorder="1" applyAlignment="1">
      <alignment horizontal="center"/>
    </xf>
    <xf numFmtId="0" fontId="15" fillId="0" borderId="6" xfId="2" applyFont="1" applyBorder="1" applyAlignment="1">
      <alignment horizontal="center"/>
    </xf>
    <xf numFmtId="165" fontId="15" fillId="0" borderId="0" xfId="3" quotePrefix="1" applyNumberFormat="1" applyFont="1" applyBorder="1" applyAlignment="1">
      <alignment horizontal="center"/>
    </xf>
    <xf numFmtId="0" fontId="14" fillId="9" borderId="44" xfId="2" applyFont="1" applyFill="1" applyBorder="1" applyAlignment="1">
      <alignment horizontal="center"/>
    </xf>
    <xf numFmtId="0" fontId="20" fillId="0" borderId="33" xfId="0" applyFont="1" applyBorder="1"/>
    <xf numFmtId="0" fontId="20" fillId="0" borderId="42" xfId="0" applyFont="1" applyBorder="1" applyAlignment="1">
      <alignment horizontal="center"/>
    </xf>
    <xf numFmtId="6" fontId="20" fillId="0" borderId="40" xfId="1" applyNumberFormat="1" applyFont="1" applyFill="1" applyBorder="1" applyAlignment="1">
      <alignment horizontal="center"/>
    </xf>
    <xf numFmtId="0" fontId="13" fillId="2" borderId="13" xfId="2" applyFill="1" applyBorder="1" applyAlignment="1">
      <alignment horizontal="center"/>
    </xf>
    <xf numFmtId="0" fontId="20" fillId="2" borderId="19" xfId="0" applyFont="1" applyFill="1" applyBorder="1" applyAlignment="1">
      <alignment horizontal="center"/>
    </xf>
    <xf numFmtId="0" fontId="20" fillId="2" borderId="43" xfId="0" applyFont="1" applyFill="1" applyBorder="1" applyAlignment="1">
      <alignment horizontal="center"/>
    </xf>
    <xf numFmtId="44" fontId="20" fillId="2" borderId="41" xfId="1" applyFont="1" applyFill="1" applyBorder="1" applyAlignment="1">
      <alignment horizontal="center"/>
    </xf>
    <xf numFmtId="44" fontId="20" fillId="2" borderId="40" xfId="1" applyFont="1" applyFill="1" applyBorder="1" applyAlignment="1">
      <alignment horizontal="center"/>
    </xf>
    <xf numFmtId="0" fontId="20" fillId="2" borderId="40" xfId="0" applyFont="1" applyFill="1" applyBorder="1" applyAlignment="1">
      <alignment horizontal="center"/>
    </xf>
    <xf numFmtId="0" fontId="13" fillId="2" borderId="14" xfId="2" applyFill="1" applyBorder="1" applyAlignment="1">
      <alignment horizontal="center"/>
    </xf>
    <xf numFmtId="0" fontId="13" fillId="2" borderId="33" xfId="2" applyFill="1" applyBorder="1" applyAlignment="1">
      <alignment horizontal="center"/>
    </xf>
    <xf numFmtId="0" fontId="13" fillId="2" borderId="10" xfId="2" applyFill="1" applyBorder="1" applyAlignment="1">
      <alignment horizontal="center"/>
    </xf>
    <xf numFmtId="0" fontId="13" fillId="0" borderId="0" xfId="2" applyAlignment="1">
      <alignment horizontal="left"/>
    </xf>
    <xf numFmtId="0" fontId="13" fillId="0" borderId="0" xfId="2" applyAlignment="1">
      <alignment horizontal="right"/>
    </xf>
    <xf numFmtId="0" fontId="13" fillId="0" borderId="40" xfId="2" applyBorder="1" applyAlignment="1">
      <alignment horizontal="center"/>
    </xf>
    <xf numFmtId="0" fontId="13" fillId="0" borderId="41" xfId="2" applyBorder="1" applyAlignment="1">
      <alignment horizontal="center"/>
    </xf>
    <xf numFmtId="0" fontId="13" fillId="0" borderId="19" xfId="2" applyBorder="1" applyAlignment="1">
      <alignment horizontal="center"/>
    </xf>
    <xf numFmtId="0" fontId="13" fillId="0" borderId="9" xfId="2" applyBorder="1" applyAlignment="1">
      <alignment horizontal="right"/>
    </xf>
    <xf numFmtId="0" fontId="15" fillId="0" borderId="9" xfId="2" applyFont="1" applyBorder="1" applyAlignment="1">
      <alignment horizontal="center"/>
    </xf>
    <xf numFmtId="0" fontId="13" fillId="0" borderId="24" xfId="2" applyBorder="1"/>
    <xf numFmtId="0" fontId="13" fillId="0" borderId="12" xfId="2" applyBorder="1"/>
    <xf numFmtId="0" fontId="13" fillId="0" borderId="22" xfId="2" applyBorder="1" applyAlignment="1">
      <alignment horizontal="center"/>
    </xf>
    <xf numFmtId="0" fontId="15" fillId="0" borderId="14" xfId="2" applyFont="1" applyBorder="1" applyAlignment="1">
      <alignment horizontal="center"/>
    </xf>
    <xf numFmtId="0" fontId="13" fillId="0" borderId="23" xfId="2" applyBorder="1" applyAlignment="1">
      <alignment horizontal="center"/>
    </xf>
    <xf numFmtId="0" fontId="13" fillId="0" borderId="11" xfId="2" applyBorder="1" applyAlignment="1">
      <alignment horizontal="right"/>
    </xf>
    <xf numFmtId="0" fontId="15" fillId="0" borderId="11" xfId="2" applyFont="1" applyBorder="1" applyAlignment="1">
      <alignment horizontal="center"/>
    </xf>
    <xf numFmtId="0" fontId="15" fillId="0" borderId="15" xfId="2" applyFont="1" applyBorder="1" applyAlignment="1">
      <alignment horizontal="center"/>
    </xf>
    <xf numFmtId="0" fontId="13" fillId="2" borderId="41" xfId="2" applyFill="1" applyBorder="1" applyAlignment="1">
      <alignment horizontal="center"/>
    </xf>
    <xf numFmtId="165" fontId="15" fillId="0" borderId="12" xfId="3" applyNumberFormat="1" applyFont="1" applyBorder="1" applyAlignment="1">
      <alignment horizontal="center"/>
    </xf>
    <xf numFmtId="0" fontId="13" fillId="2" borderId="43" xfId="2" applyFill="1" applyBorder="1" applyAlignment="1">
      <alignment horizontal="center"/>
    </xf>
    <xf numFmtId="0" fontId="13" fillId="0" borderId="44" xfId="2" applyBorder="1" applyAlignment="1">
      <alignment horizontal="center"/>
    </xf>
    <xf numFmtId="165" fontId="15" fillId="0" borderId="2" xfId="3" applyNumberFormat="1" applyFont="1" applyBorder="1" applyAlignment="1">
      <alignment horizontal="center" wrapText="1"/>
    </xf>
    <xf numFmtId="16" fontId="15" fillId="0" borderId="0" xfId="2" applyNumberFormat="1" applyFont="1" applyAlignment="1">
      <alignment horizontal="center"/>
    </xf>
    <xf numFmtId="0" fontId="13" fillId="11" borderId="0" xfId="2" applyFill="1" applyAlignment="1">
      <alignment horizontal="center"/>
    </xf>
    <xf numFmtId="0" fontId="15" fillId="11" borderId="0" xfId="2" applyFont="1" applyFill="1" applyAlignment="1">
      <alignment horizontal="center"/>
    </xf>
    <xf numFmtId="0" fontId="13" fillId="0" borderId="45" xfId="2" applyBorder="1" applyAlignment="1">
      <alignment horizontal="center"/>
    </xf>
    <xf numFmtId="0" fontId="13" fillId="0" borderId="46" xfId="2" applyBorder="1" applyAlignment="1">
      <alignment horizontal="center"/>
    </xf>
    <xf numFmtId="0" fontId="13" fillId="0" borderId="47" xfId="2" applyBorder="1" applyAlignment="1">
      <alignment horizontal="center"/>
    </xf>
    <xf numFmtId="0" fontId="13" fillId="0" borderId="24" xfId="2" applyBorder="1" applyAlignment="1">
      <alignment horizontal="center"/>
    </xf>
    <xf numFmtId="0" fontId="20" fillId="0" borderId="0" xfId="0" applyFont="1" applyAlignment="1">
      <alignment wrapText="1"/>
    </xf>
    <xf numFmtId="0" fontId="20" fillId="9" borderId="9" xfId="0" applyFont="1" applyFill="1" applyBorder="1" applyAlignment="1">
      <alignment horizontal="center"/>
    </xf>
    <xf numFmtId="0" fontId="20" fillId="3" borderId="33" xfId="0" applyFont="1" applyFill="1" applyBorder="1" applyAlignment="1">
      <alignment horizontal="center"/>
    </xf>
    <xf numFmtId="0" fontId="20" fillId="3" borderId="42" xfId="0" applyFont="1" applyFill="1" applyBorder="1" applyAlignment="1">
      <alignment horizontal="center"/>
    </xf>
    <xf numFmtId="0" fontId="0" fillId="0" borderId="16" xfId="0" applyBorder="1"/>
    <xf numFmtId="0" fontId="20" fillId="0" borderId="45" xfId="0" applyFont="1" applyBorder="1" applyAlignment="1">
      <alignment wrapText="1"/>
    </xf>
    <xf numFmtId="0" fontId="20" fillId="0" borderId="48" xfId="0" applyFont="1" applyBorder="1" applyAlignment="1">
      <alignment wrapText="1"/>
    </xf>
    <xf numFmtId="44" fontId="0" fillId="0" borderId="0" xfId="0" applyNumberFormat="1"/>
    <xf numFmtId="0" fontId="13" fillId="12" borderId="14" xfId="2" applyFill="1" applyBorder="1" applyAlignment="1">
      <alignment horizontal="center"/>
    </xf>
    <xf numFmtId="0" fontId="13" fillId="12" borderId="11" xfId="2" applyFill="1" applyBorder="1" applyAlignment="1">
      <alignment horizontal="center"/>
    </xf>
    <xf numFmtId="0" fontId="13" fillId="12" borderId="9" xfId="2" applyFill="1" applyBorder="1" applyAlignment="1">
      <alignment horizontal="center"/>
    </xf>
    <xf numFmtId="0" fontId="13" fillId="12" borderId="12" xfId="2" applyFill="1" applyBorder="1" applyAlignment="1">
      <alignment horizontal="center"/>
    </xf>
    <xf numFmtId="0" fontId="13" fillId="12" borderId="13" xfId="2" applyFill="1" applyBorder="1" applyAlignment="1">
      <alignment horizontal="center"/>
    </xf>
    <xf numFmtId="0" fontId="22" fillId="12" borderId="12" xfId="2" applyFont="1" applyFill="1" applyBorder="1" applyAlignment="1">
      <alignment horizontal="center"/>
    </xf>
    <xf numFmtId="0" fontId="13" fillId="12" borderId="15" xfId="2" applyFill="1" applyBorder="1" applyAlignment="1">
      <alignment horizontal="center"/>
    </xf>
    <xf numFmtId="0" fontId="13" fillId="13" borderId="9" xfId="2" applyFill="1" applyBorder="1" applyAlignment="1">
      <alignment horizontal="center"/>
    </xf>
    <xf numFmtId="0" fontId="13" fillId="13" borderId="11" xfId="2" applyFill="1" applyBorder="1" applyAlignment="1">
      <alignment horizontal="center"/>
    </xf>
    <xf numFmtId="0" fontId="13" fillId="13" borderId="33" xfId="2" applyFill="1" applyBorder="1" applyAlignment="1">
      <alignment horizontal="center"/>
    </xf>
    <xf numFmtId="0" fontId="13" fillId="13" borderId="10" xfId="2" applyFill="1" applyBorder="1" applyAlignment="1">
      <alignment horizontal="center"/>
    </xf>
    <xf numFmtId="0" fontId="13" fillId="13" borderId="12" xfId="2" applyFill="1" applyBorder="1" applyAlignment="1">
      <alignment horizontal="center"/>
    </xf>
    <xf numFmtId="0" fontId="13" fillId="0" borderId="42" xfId="2" applyBorder="1" applyAlignment="1">
      <alignment horizontal="center"/>
    </xf>
    <xf numFmtId="0" fontId="13" fillId="13" borderId="19" xfId="2" applyFill="1" applyBorder="1" applyAlignment="1">
      <alignment horizontal="center"/>
    </xf>
    <xf numFmtId="0" fontId="22" fillId="0" borderId="0" xfId="0" applyFont="1"/>
    <xf numFmtId="16" fontId="15" fillId="0" borderId="9" xfId="2" applyNumberFormat="1" applyFont="1" applyBorder="1" applyAlignment="1">
      <alignment horizontal="center"/>
    </xf>
    <xf numFmtId="0" fontId="22" fillId="13" borderId="9" xfId="2" applyFont="1" applyFill="1" applyBorder="1" applyAlignment="1">
      <alignment horizontal="center"/>
    </xf>
    <xf numFmtId="165" fontId="15" fillId="0" borderId="40" xfId="3" applyNumberFormat="1" applyFont="1" applyBorder="1" applyAlignment="1"/>
    <xf numFmtId="16" fontId="15" fillId="0" borderId="33" xfId="2" applyNumberFormat="1" applyFont="1" applyBorder="1" applyAlignment="1">
      <alignment horizontal="center"/>
    </xf>
    <xf numFmtId="165" fontId="15" fillId="0" borderId="33" xfId="3" applyNumberFormat="1" applyFont="1" applyBorder="1" applyAlignment="1"/>
    <xf numFmtId="0" fontId="13" fillId="5" borderId="9" xfId="2" applyFill="1" applyBorder="1" applyAlignment="1">
      <alignment horizontal="center"/>
    </xf>
    <xf numFmtId="0" fontId="13" fillId="5" borderId="13" xfId="2" applyFill="1" applyBorder="1" applyAlignment="1">
      <alignment horizontal="center"/>
    </xf>
    <xf numFmtId="0" fontId="22" fillId="0" borderId="12" xfId="2" applyFont="1" applyBorder="1" applyAlignment="1">
      <alignment horizontal="center"/>
    </xf>
    <xf numFmtId="165" fontId="13" fillId="0" borderId="0" xfId="3" applyNumberFormat="1" applyFont="1" applyBorder="1" applyAlignment="1">
      <alignment horizontal="center"/>
    </xf>
    <xf numFmtId="165" fontId="13" fillId="0" borderId="7" xfId="3" applyNumberFormat="1" applyFont="1" applyBorder="1" applyAlignment="1">
      <alignment horizontal="center"/>
    </xf>
    <xf numFmtId="165" fontId="13" fillId="0" borderId="2" xfId="3" quotePrefix="1" applyNumberFormat="1" applyFont="1" applyBorder="1" applyAlignment="1">
      <alignment horizontal="center"/>
    </xf>
    <xf numFmtId="0" fontId="13" fillId="0" borderId="30" xfId="2" applyBorder="1" applyAlignment="1">
      <alignment horizontal="center"/>
    </xf>
    <xf numFmtId="0" fontId="13" fillId="5" borderId="15" xfId="2" applyFill="1" applyBorder="1" applyAlignment="1">
      <alignment horizontal="center"/>
    </xf>
    <xf numFmtId="0" fontId="13" fillId="5" borderId="14" xfId="2" applyFill="1" applyBorder="1" applyAlignment="1">
      <alignment horizontal="center"/>
    </xf>
    <xf numFmtId="0" fontId="13" fillId="5" borderId="12" xfId="2" applyFill="1" applyBorder="1" applyAlignment="1">
      <alignment horizontal="center"/>
    </xf>
    <xf numFmtId="0" fontId="13" fillId="5" borderId="11" xfId="2" applyFill="1" applyBorder="1" applyAlignment="1">
      <alignment horizontal="center"/>
    </xf>
    <xf numFmtId="0" fontId="13" fillId="5" borderId="34" xfId="2" applyFill="1" applyBorder="1" applyAlignment="1">
      <alignment horizontal="center"/>
    </xf>
    <xf numFmtId="0" fontId="13" fillId="13" borderId="14" xfId="2" applyFill="1" applyBorder="1" applyAlignment="1">
      <alignment horizontal="center"/>
    </xf>
    <xf numFmtId="0" fontId="13" fillId="0" borderId="48" xfId="2" applyBorder="1" applyAlignment="1">
      <alignment horizontal="center"/>
    </xf>
    <xf numFmtId="0" fontId="20" fillId="2" borderId="9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center"/>
    </xf>
    <xf numFmtId="0" fontId="13" fillId="13" borderId="15" xfId="2" applyFill="1" applyBorder="1" applyAlignment="1">
      <alignment horizontal="center"/>
    </xf>
    <xf numFmtId="0" fontId="13" fillId="14" borderId="13" xfId="2" applyFill="1" applyBorder="1" applyAlignment="1">
      <alignment horizontal="center"/>
    </xf>
    <xf numFmtId="0" fontId="13" fillId="13" borderId="13" xfId="2" applyFill="1" applyBorder="1" applyAlignment="1">
      <alignment horizontal="center"/>
    </xf>
    <xf numFmtId="0" fontId="13" fillId="13" borderId="34" xfId="2" applyFill="1" applyBorder="1" applyAlignment="1">
      <alignment horizontal="center"/>
    </xf>
    <xf numFmtId="0" fontId="23" fillId="0" borderId="0" xfId="2" applyFont="1" applyAlignment="1">
      <alignment horizontal="center"/>
    </xf>
    <xf numFmtId="0" fontId="13" fillId="8" borderId="13" xfId="2" applyFill="1" applyBorder="1" applyAlignment="1">
      <alignment horizontal="center"/>
    </xf>
    <xf numFmtId="0" fontId="13" fillId="8" borderId="14" xfId="2" applyFill="1" applyBorder="1" applyAlignment="1">
      <alignment horizontal="center"/>
    </xf>
    <xf numFmtId="0" fontId="13" fillId="8" borderId="15" xfId="2" applyFill="1" applyBorder="1" applyAlignment="1">
      <alignment horizontal="center"/>
    </xf>
    <xf numFmtId="0" fontId="13" fillId="8" borderId="9" xfId="2" applyFill="1" applyBorder="1" applyAlignment="1">
      <alignment horizontal="center"/>
    </xf>
    <xf numFmtId="0" fontId="13" fillId="15" borderId="13" xfId="2" applyFill="1" applyBorder="1" applyAlignment="1">
      <alignment horizontal="center"/>
    </xf>
    <xf numFmtId="0" fontId="13" fillId="15" borderId="9" xfId="2" applyFill="1" applyBorder="1" applyAlignment="1">
      <alignment horizontal="center"/>
    </xf>
    <xf numFmtId="0" fontId="13" fillId="15" borderId="11" xfId="2" applyFill="1" applyBorder="1" applyAlignment="1">
      <alignment horizontal="center"/>
    </xf>
    <xf numFmtId="0" fontId="15" fillId="2" borderId="0" xfId="2" applyFont="1" applyFill="1" applyAlignment="1">
      <alignment horizontal="center"/>
    </xf>
    <xf numFmtId="0" fontId="13" fillId="2" borderId="0" xfId="2" applyFill="1" applyAlignment="1">
      <alignment horizontal="center"/>
    </xf>
    <xf numFmtId="16" fontId="15" fillId="0" borderId="25" xfId="2" applyNumberFormat="1" applyFont="1" applyBorder="1" applyAlignment="1">
      <alignment horizontal="center"/>
    </xf>
    <xf numFmtId="165" fontId="15" fillId="0" borderId="17" xfId="3" applyNumberFormat="1" applyFont="1" applyBorder="1" applyAlignment="1">
      <alignment horizontal="center"/>
    </xf>
    <xf numFmtId="0" fontId="13" fillId="0" borderId="49" xfId="2" applyBorder="1" applyAlignment="1">
      <alignment horizontal="center"/>
    </xf>
    <xf numFmtId="0" fontId="17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18" fillId="0" borderId="0" xfId="2" applyFont="1" applyAlignment="1">
      <alignment horizontal="center"/>
    </xf>
    <xf numFmtId="0" fontId="23" fillId="0" borderId="0" xfId="2" applyFont="1"/>
    <xf numFmtId="0" fontId="24" fillId="0" borderId="0" xfId="2" applyFont="1"/>
    <xf numFmtId="0" fontId="13" fillId="0" borderId="34" xfId="2" applyBorder="1" applyAlignment="1">
      <alignment horizontal="center"/>
    </xf>
    <xf numFmtId="0" fontId="13" fillId="0" borderId="39" xfId="2" applyBorder="1" applyAlignment="1">
      <alignment horizontal="center"/>
    </xf>
    <xf numFmtId="0" fontId="13" fillId="0" borderId="38" xfId="2" applyBorder="1" applyAlignment="1">
      <alignment horizontal="center"/>
    </xf>
    <xf numFmtId="0" fontId="13" fillId="0" borderId="50" xfId="2" applyBorder="1" applyAlignment="1">
      <alignment horizontal="center"/>
    </xf>
    <xf numFmtId="0" fontId="13" fillId="0" borderId="36" xfId="2" applyBorder="1" applyAlignment="1">
      <alignment horizontal="center"/>
    </xf>
    <xf numFmtId="0" fontId="13" fillId="0" borderId="37" xfId="2" applyBorder="1" applyAlignment="1">
      <alignment horizontal="center"/>
    </xf>
    <xf numFmtId="0" fontId="13" fillId="0" borderId="16" xfId="2" applyBorder="1" applyAlignment="1">
      <alignment horizontal="center"/>
    </xf>
    <xf numFmtId="0" fontId="13" fillId="16" borderId="14" xfId="2" applyFill="1" applyBorder="1" applyAlignment="1">
      <alignment horizontal="center"/>
    </xf>
    <xf numFmtId="0" fontId="13" fillId="16" borderId="15" xfId="2" applyFill="1" applyBorder="1" applyAlignment="1">
      <alignment horizontal="center"/>
    </xf>
    <xf numFmtId="0" fontId="13" fillId="16" borderId="9" xfId="2" applyFill="1" applyBorder="1" applyAlignment="1">
      <alignment horizontal="center"/>
    </xf>
    <xf numFmtId="0" fontId="13" fillId="16" borderId="11" xfId="2" applyFill="1" applyBorder="1" applyAlignment="1">
      <alignment horizontal="center"/>
    </xf>
    <xf numFmtId="0" fontId="13" fillId="16" borderId="13" xfId="2" applyFill="1" applyBorder="1" applyAlignment="1">
      <alignment horizontal="center"/>
    </xf>
    <xf numFmtId="0" fontId="13" fillId="11" borderId="11" xfId="2" applyFill="1" applyBorder="1" applyAlignment="1">
      <alignment horizontal="center"/>
    </xf>
    <xf numFmtId="0" fontId="13" fillId="11" borderId="9" xfId="2" applyFill="1" applyBorder="1" applyAlignment="1">
      <alignment horizontal="center"/>
    </xf>
    <xf numFmtId="0" fontId="13" fillId="11" borderId="14" xfId="2" applyFill="1" applyBorder="1" applyAlignment="1">
      <alignment horizontal="center"/>
    </xf>
    <xf numFmtId="0" fontId="13" fillId="11" borderId="12" xfId="2" applyFill="1" applyBorder="1" applyAlignment="1">
      <alignment horizontal="center"/>
    </xf>
    <xf numFmtId="0" fontId="13" fillId="11" borderId="34" xfId="2" applyFill="1" applyBorder="1" applyAlignment="1">
      <alignment horizontal="center"/>
    </xf>
    <xf numFmtId="0" fontId="13" fillId="11" borderId="33" xfId="2" applyFill="1" applyBorder="1" applyAlignment="1">
      <alignment horizontal="center"/>
    </xf>
    <xf numFmtId="44" fontId="13" fillId="0" borderId="0" xfId="1" applyFont="1" applyAlignment="1">
      <alignment horizontal="center"/>
    </xf>
    <xf numFmtId="166" fontId="13" fillId="0" borderId="0" xfId="4" applyNumberFormat="1" applyFont="1" applyAlignment="1">
      <alignment horizontal="center"/>
    </xf>
    <xf numFmtId="0" fontId="13" fillId="11" borderId="13" xfId="2" applyFill="1" applyBorder="1" applyAlignment="1">
      <alignment horizontal="center"/>
    </xf>
    <xf numFmtId="0" fontId="13" fillId="11" borderId="15" xfId="2" applyFill="1" applyBorder="1" applyAlignment="1">
      <alignment horizontal="center"/>
    </xf>
    <xf numFmtId="0" fontId="13" fillId="11" borderId="10" xfId="2" applyFill="1" applyBorder="1" applyAlignment="1">
      <alignment horizontal="center"/>
    </xf>
    <xf numFmtId="165" fontId="15" fillId="0" borderId="1" xfId="3" quotePrefix="1" applyNumberFormat="1" applyFont="1" applyBorder="1" applyAlignment="1">
      <alignment horizontal="center"/>
    </xf>
    <xf numFmtId="165" fontId="15" fillId="0" borderId="4" xfId="3" applyNumberFormat="1" applyFont="1" applyBorder="1" applyAlignment="1"/>
    <xf numFmtId="165" fontId="15" fillId="0" borderId="6" xfId="3" applyNumberFormat="1" applyFont="1" applyBorder="1" applyAlignment="1">
      <alignment horizontal="center"/>
    </xf>
    <xf numFmtId="165" fontId="15" fillId="0" borderId="4" xfId="3" applyNumberFormat="1" applyFont="1" applyBorder="1" applyAlignment="1">
      <alignment horizontal="center"/>
    </xf>
    <xf numFmtId="165" fontId="13" fillId="0" borderId="1" xfId="3" quotePrefix="1" applyNumberFormat="1" applyFont="1" applyBorder="1" applyAlignment="1">
      <alignment horizontal="center"/>
    </xf>
    <xf numFmtId="165" fontId="13" fillId="0" borderId="4" xfId="3" applyNumberFormat="1" applyFont="1" applyBorder="1" applyAlignment="1">
      <alignment horizontal="center"/>
    </xf>
    <xf numFmtId="165" fontId="13" fillId="0" borderId="6" xfId="3" applyNumberFormat="1" applyFont="1" applyBorder="1" applyAlignment="1">
      <alignment horizontal="center"/>
    </xf>
    <xf numFmtId="165" fontId="15" fillId="0" borderId="6" xfId="3" applyNumberFormat="1" applyFont="1" applyBorder="1" applyAlignment="1"/>
    <xf numFmtId="0" fontId="13" fillId="8" borderId="11" xfId="2" applyFill="1" applyBorder="1" applyAlignment="1">
      <alignment horizontal="center"/>
    </xf>
    <xf numFmtId="0" fontId="13" fillId="8" borderId="12" xfId="2" applyFill="1" applyBorder="1" applyAlignment="1">
      <alignment horizontal="center"/>
    </xf>
    <xf numFmtId="165" fontId="15" fillId="0" borderId="4" xfId="3" quotePrefix="1" applyNumberFormat="1" applyFont="1" applyBorder="1" applyAlignment="1">
      <alignment horizontal="center"/>
    </xf>
    <xf numFmtId="165" fontId="15" fillId="0" borderId="25" xfId="3" applyNumberFormat="1" applyFont="1" applyBorder="1" applyAlignment="1">
      <alignment horizontal="center"/>
    </xf>
    <xf numFmtId="0" fontId="13" fillId="16" borderId="0" xfId="2" applyFill="1" applyAlignment="1">
      <alignment horizontal="center"/>
    </xf>
    <xf numFmtId="16" fontId="15" fillId="0" borderId="27" xfId="2" applyNumberFormat="1" applyFont="1" applyBorder="1" applyAlignment="1">
      <alignment horizontal="center"/>
    </xf>
    <xf numFmtId="16" fontId="15" fillId="0" borderId="28" xfId="2" applyNumberFormat="1" applyFont="1" applyBorder="1" applyAlignment="1">
      <alignment horizontal="center"/>
    </xf>
    <xf numFmtId="16" fontId="15" fillId="0" borderId="29" xfId="2" applyNumberFormat="1" applyFont="1" applyBorder="1" applyAlignment="1">
      <alignment horizontal="center"/>
    </xf>
    <xf numFmtId="44" fontId="20" fillId="0" borderId="11" xfId="1" applyFont="1" applyFill="1" applyBorder="1" applyAlignment="1">
      <alignment horizontal="center"/>
    </xf>
    <xf numFmtId="0" fontId="13" fillId="0" borderId="0" xfId="2" applyAlignment="1">
      <alignment horizontal="center" wrapText="1"/>
    </xf>
    <xf numFmtId="0" fontId="13" fillId="0" borderId="17" xfId="2" applyBorder="1"/>
    <xf numFmtId="0" fontId="13" fillId="13" borderId="0" xfId="2" applyFill="1" applyAlignment="1">
      <alignment horizontal="center"/>
    </xf>
    <xf numFmtId="0" fontId="13" fillId="0" borderId="0" xfId="2" quotePrefix="1" applyAlignment="1">
      <alignment horizontal="center" wrapText="1"/>
    </xf>
    <xf numFmtId="0" fontId="13" fillId="13" borderId="0" xfId="2" applyFill="1" applyAlignment="1">
      <alignment horizontal="center" wrapText="1"/>
    </xf>
    <xf numFmtId="0" fontId="15" fillId="8" borderId="0" xfId="2" applyFont="1" applyFill="1"/>
    <xf numFmtId="0" fontId="13" fillId="8" borderId="0" xfId="2" applyFill="1" applyAlignment="1">
      <alignment horizontal="center"/>
    </xf>
    <xf numFmtId="0" fontId="13" fillId="2" borderId="0" xfId="2" applyFill="1" applyAlignment="1">
      <alignment horizontal="left"/>
    </xf>
    <xf numFmtId="0" fontId="13" fillId="0" borderId="0" xfId="2" quotePrefix="1" applyAlignment="1">
      <alignment horizontal="left" wrapText="1"/>
    </xf>
    <xf numFmtId="0" fontId="13" fillId="0" borderId="0" xfId="2" applyAlignment="1">
      <alignment horizontal="left" wrapText="1"/>
    </xf>
    <xf numFmtId="0" fontId="13" fillId="5" borderId="0" xfId="2" applyFill="1" applyAlignment="1">
      <alignment horizontal="center"/>
    </xf>
    <xf numFmtId="0" fontId="13" fillId="17" borderId="0" xfId="2" applyFill="1" applyAlignment="1">
      <alignment horizontal="center"/>
    </xf>
    <xf numFmtId="16" fontId="13" fillId="0" borderId="0" xfId="2" applyNumberFormat="1"/>
    <xf numFmtId="16" fontId="13" fillId="0" borderId="0" xfId="2" applyNumberFormat="1" applyAlignment="1">
      <alignment horizontal="center"/>
    </xf>
    <xf numFmtId="0" fontId="13" fillId="2" borderId="0" xfId="2" applyFill="1"/>
    <xf numFmtId="0" fontId="13" fillId="16" borderId="12" xfId="2" applyFill="1" applyBorder="1" applyAlignment="1">
      <alignment horizontal="center"/>
    </xf>
    <xf numFmtId="16" fontId="13" fillId="5" borderId="0" xfId="2" applyNumberFormat="1" applyFill="1" applyAlignment="1">
      <alignment horizontal="center"/>
    </xf>
    <xf numFmtId="0" fontId="13" fillId="18" borderId="12" xfId="2" applyFill="1" applyBorder="1" applyAlignment="1">
      <alignment horizontal="center"/>
    </xf>
    <xf numFmtId="0" fontId="13" fillId="18" borderId="9" xfId="2" applyFill="1" applyBorder="1" applyAlignment="1">
      <alignment horizontal="center"/>
    </xf>
    <xf numFmtId="16" fontId="15" fillId="0" borderId="18" xfId="2" applyNumberFormat="1" applyFont="1" applyBorder="1" applyAlignment="1">
      <alignment horizontal="center"/>
    </xf>
    <xf numFmtId="165" fontId="15" fillId="0" borderId="25" xfId="3" applyNumberFormat="1" applyFont="1" applyBorder="1" applyAlignment="1">
      <alignment horizontal="left"/>
    </xf>
    <xf numFmtId="0" fontId="13" fillId="19" borderId="13" xfId="2" applyFill="1" applyBorder="1" applyAlignment="1">
      <alignment horizontal="center"/>
    </xf>
    <xf numFmtId="0" fontId="13" fillId="19" borderId="9" xfId="2" applyFill="1" applyBorder="1" applyAlignment="1">
      <alignment horizontal="center"/>
    </xf>
    <xf numFmtId="0" fontId="13" fillId="19" borderId="11" xfId="2" applyFill="1" applyBorder="1" applyAlignment="1">
      <alignment horizontal="center"/>
    </xf>
    <xf numFmtId="0" fontId="23" fillId="2" borderId="0" xfId="2" applyFont="1" applyFill="1" applyAlignment="1">
      <alignment horizontal="left"/>
    </xf>
    <xf numFmtId="44" fontId="0" fillId="11" borderId="0" xfId="1" applyFont="1" applyFill="1"/>
    <xf numFmtId="0" fontId="13" fillId="17" borderId="14" xfId="2" applyFill="1" applyBorder="1" applyAlignment="1">
      <alignment horizontal="center"/>
    </xf>
    <xf numFmtId="0" fontId="13" fillId="20" borderId="12" xfId="2" applyFill="1" applyBorder="1" applyAlignment="1">
      <alignment horizontal="center"/>
    </xf>
    <xf numFmtId="0" fontId="13" fillId="20" borderId="34" xfId="2" applyFill="1" applyBorder="1" applyAlignment="1">
      <alignment horizontal="center"/>
    </xf>
    <xf numFmtId="0" fontId="13" fillId="20" borderId="9" xfId="2" applyFill="1" applyBorder="1" applyAlignment="1">
      <alignment horizontal="center"/>
    </xf>
    <xf numFmtId="0" fontId="13" fillId="4" borderId="0" xfId="2" applyFill="1" applyAlignment="1">
      <alignment horizontal="center"/>
    </xf>
    <xf numFmtId="0" fontId="0" fillId="0" borderId="51" xfId="0" applyBorder="1" applyAlignment="1">
      <alignment wrapText="1"/>
    </xf>
    <xf numFmtId="0" fontId="0" fillId="0" borderId="52" xfId="0" applyBorder="1" applyAlignment="1">
      <alignment wrapText="1"/>
    </xf>
    <xf numFmtId="0" fontId="0" fillId="0" borderId="53" xfId="0" applyBorder="1" applyAlignment="1">
      <alignment wrapText="1"/>
    </xf>
    <xf numFmtId="0" fontId="22" fillId="0" borderId="53" xfId="0" applyFont="1" applyBorder="1" applyAlignment="1">
      <alignment wrapText="1"/>
    </xf>
    <xf numFmtId="16" fontId="27" fillId="0" borderId="54" xfId="0" applyNumberFormat="1" applyFont="1" applyBorder="1" applyAlignment="1">
      <alignment horizontal="center" wrapText="1"/>
    </xf>
    <xf numFmtId="0" fontId="27" fillId="0" borderId="55" xfId="0" applyFont="1" applyBorder="1" applyAlignment="1">
      <alignment horizontal="center" wrapText="1"/>
    </xf>
    <xf numFmtId="0" fontId="22" fillId="0" borderId="56" xfId="0" applyFont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22" fillId="0" borderId="57" xfId="0" applyFont="1" applyBorder="1" applyAlignment="1">
      <alignment horizontal="center" wrapText="1"/>
    </xf>
    <xf numFmtId="0" fontId="22" fillId="0" borderId="53" xfId="0" applyFont="1" applyBorder="1" applyAlignment="1">
      <alignment horizontal="center" wrapText="1"/>
    </xf>
    <xf numFmtId="0" fontId="28" fillId="0" borderId="53" xfId="0" applyFont="1" applyBorder="1" applyAlignment="1">
      <alignment wrapText="1"/>
    </xf>
    <xf numFmtId="0" fontId="29" fillId="0" borderId="53" xfId="0" applyFont="1" applyBorder="1" applyAlignment="1">
      <alignment wrapText="1"/>
    </xf>
    <xf numFmtId="0" fontId="27" fillId="0" borderId="53" xfId="0" applyFont="1" applyBorder="1" applyAlignment="1">
      <alignment wrapText="1"/>
    </xf>
    <xf numFmtId="0" fontId="22" fillId="0" borderId="53" xfId="0" applyFont="1" applyBorder="1" applyAlignment="1">
      <alignment horizontal="right" wrapText="1"/>
    </xf>
    <xf numFmtId="0" fontId="27" fillId="0" borderId="54" xfId="0" applyFont="1" applyBorder="1" applyAlignment="1">
      <alignment horizontal="center" wrapText="1"/>
    </xf>
    <xf numFmtId="0" fontId="0" fillId="0" borderId="55" xfId="0" applyBorder="1" applyAlignment="1">
      <alignment wrapText="1"/>
    </xf>
    <xf numFmtId="0" fontId="27" fillId="21" borderId="57" xfId="0" applyFont="1" applyFill="1" applyBorder="1" applyAlignment="1">
      <alignment horizontal="center" wrapText="1"/>
    </xf>
    <xf numFmtId="0" fontId="0" fillId="0" borderId="58" xfId="0" applyBorder="1" applyAlignment="1">
      <alignment wrapText="1"/>
    </xf>
    <xf numFmtId="0" fontId="0" fillId="0" borderId="59" xfId="0" applyBorder="1" applyAlignment="1">
      <alignment wrapText="1"/>
    </xf>
    <xf numFmtId="0" fontId="22" fillId="0" borderId="59" xfId="0" applyFont="1" applyBorder="1" applyAlignment="1">
      <alignment horizontal="center" wrapText="1"/>
    </xf>
    <xf numFmtId="0" fontId="27" fillId="0" borderId="60" xfId="0" applyFont="1" applyBorder="1" applyAlignment="1">
      <alignment horizontal="center" wrapText="1"/>
    </xf>
    <xf numFmtId="0" fontId="27" fillId="21" borderId="56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7" fillId="0" borderId="56" xfId="0" applyFont="1" applyBorder="1" applyAlignment="1">
      <alignment horizontal="center" wrapText="1"/>
    </xf>
    <xf numFmtId="0" fontId="22" fillId="0" borderId="60" xfId="0" applyFont="1" applyBorder="1" applyAlignment="1">
      <alignment horizontal="center" wrapText="1"/>
    </xf>
    <xf numFmtId="0" fontId="29" fillId="0" borderId="53" xfId="0" applyFont="1" applyBorder="1" applyAlignment="1">
      <alignment horizontal="center" wrapText="1"/>
    </xf>
    <xf numFmtId="0" fontId="22" fillId="0" borderId="55" xfId="0" applyFont="1" applyBorder="1" applyAlignment="1">
      <alignment horizontal="center" wrapText="1"/>
    </xf>
    <xf numFmtId="0" fontId="27" fillId="0" borderId="53" xfId="0" applyFont="1" applyBorder="1" applyAlignment="1">
      <alignment horizontal="center" wrapText="1"/>
    </xf>
    <xf numFmtId="0" fontId="23" fillId="0" borderId="53" xfId="0" applyFont="1" applyBorder="1" applyAlignment="1">
      <alignment horizontal="center" wrapText="1"/>
    </xf>
    <xf numFmtId="0" fontId="28" fillId="0" borderId="53" xfId="0" applyFont="1" applyBorder="1" applyAlignment="1">
      <alignment horizontal="center" wrapText="1"/>
    </xf>
    <xf numFmtId="0" fontId="0" fillId="0" borderId="60" xfId="0" applyBorder="1" applyAlignment="1">
      <alignment wrapText="1"/>
    </xf>
    <xf numFmtId="0" fontId="22" fillId="22" borderId="53" xfId="0" applyFont="1" applyFill="1" applyBorder="1" applyAlignment="1">
      <alignment horizontal="center" wrapText="1"/>
    </xf>
    <xf numFmtId="0" fontId="22" fillId="0" borderId="53" xfId="0" applyFont="1" applyBorder="1" applyAlignment="1">
      <alignment vertical="center"/>
    </xf>
    <xf numFmtId="0" fontId="27" fillId="0" borderId="59" xfId="0" applyFont="1" applyBorder="1" applyAlignment="1">
      <alignment horizontal="center" wrapText="1"/>
    </xf>
    <xf numFmtId="0" fontId="27" fillId="0" borderId="57" xfId="0" applyFont="1" applyBorder="1" applyAlignment="1">
      <alignment horizontal="center" wrapText="1"/>
    </xf>
    <xf numFmtId="0" fontId="0" fillId="23" borderId="53" xfId="0" applyFill="1" applyBorder="1" applyAlignment="1">
      <alignment wrapText="1"/>
    </xf>
    <xf numFmtId="0" fontId="0" fillId="24" borderId="53" xfId="0" applyFill="1" applyBorder="1" applyAlignment="1">
      <alignment wrapText="1"/>
    </xf>
    <xf numFmtId="0" fontId="22" fillId="24" borderId="53" xfId="0" applyFont="1" applyFill="1" applyBorder="1" applyAlignment="1">
      <alignment horizontal="center" wrapText="1"/>
    </xf>
    <xf numFmtId="0" fontId="22" fillId="0" borderId="52" xfId="0" applyFont="1" applyBorder="1" applyAlignment="1">
      <alignment horizontal="center" wrapText="1"/>
    </xf>
    <xf numFmtId="0" fontId="0" fillId="0" borderId="56" xfId="0" applyBorder="1" applyAlignment="1">
      <alignment wrapText="1"/>
    </xf>
    <xf numFmtId="0" fontId="0" fillId="0" borderId="57" xfId="0" applyBorder="1" applyAlignment="1">
      <alignment wrapText="1"/>
    </xf>
    <xf numFmtId="0" fontId="22" fillId="2" borderId="53" xfId="0" applyFont="1" applyFill="1" applyBorder="1" applyAlignment="1">
      <alignment wrapText="1"/>
    </xf>
    <xf numFmtId="44" fontId="20" fillId="0" borderId="9" xfId="1" applyFont="1" applyFill="1" applyBorder="1" applyAlignment="1">
      <alignment horizontal="center"/>
    </xf>
    <xf numFmtId="0" fontId="22" fillId="12" borderId="57" xfId="0" applyFont="1" applyFill="1" applyBorder="1" applyAlignment="1">
      <alignment horizontal="center" wrapText="1"/>
    </xf>
    <xf numFmtId="0" fontId="22" fillId="12" borderId="56" xfId="0" applyFont="1" applyFill="1" applyBorder="1" applyAlignment="1">
      <alignment horizontal="center" wrapText="1"/>
    </xf>
    <xf numFmtId="0" fontId="27" fillId="12" borderId="60" xfId="0" applyFont="1" applyFill="1" applyBorder="1" applyAlignment="1">
      <alignment horizontal="center" wrapText="1"/>
    </xf>
    <xf numFmtId="0" fontId="0" fillId="0" borderId="62" xfId="0" applyBorder="1" applyAlignment="1">
      <alignment wrapText="1"/>
    </xf>
    <xf numFmtId="0" fontId="22" fillId="0" borderId="62" xfId="0" applyFont="1" applyBorder="1" applyAlignment="1">
      <alignment horizontal="center" wrapText="1"/>
    </xf>
    <xf numFmtId="0" fontId="27" fillId="0" borderId="63" xfId="0" applyFont="1" applyBorder="1" applyAlignment="1">
      <alignment horizontal="center" wrapText="1"/>
    </xf>
    <xf numFmtId="0" fontId="22" fillId="0" borderId="64" xfId="0" applyFont="1" applyBorder="1" applyAlignment="1">
      <alignment horizontal="center" wrapText="1"/>
    </xf>
    <xf numFmtId="0" fontId="22" fillId="0" borderId="65" xfId="0" applyFont="1" applyBorder="1" applyAlignment="1">
      <alignment horizontal="center" wrapText="1"/>
    </xf>
    <xf numFmtId="16" fontId="0" fillId="0" borderId="61" xfId="0" applyNumberFormat="1" applyBorder="1" applyAlignment="1">
      <alignment wrapText="1"/>
    </xf>
    <xf numFmtId="0" fontId="30" fillId="0" borderId="22" xfId="0" applyFont="1" applyBorder="1" applyAlignment="1">
      <alignment wrapText="1"/>
    </xf>
    <xf numFmtId="0" fontId="30" fillId="0" borderId="24" xfId="0" applyFont="1" applyBorder="1" applyAlignment="1">
      <alignment wrapText="1"/>
    </xf>
    <xf numFmtId="0" fontId="30" fillId="0" borderId="23" xfId="0" applyFont="1" applyBorder="1" applyAlignment="1">
      <alignment wrapText="1"/>
    </xf>
    <xf numFmtId="0" fontId="0" fillId="0" borderId="61" xfId="0" applyBorder="1" applyAlignment="1">
      <alignment wrapText="1"/>
    </xf>
    <xf numFmtId="0" fontId="0" fillId="0" borderId="66" xfId="0" applyBorder="1" applyAlignment="1">
      <alignment wrapText="1"/>
    </xf>
    <xf numFmtId="16" fontId="27" fillId="0" borderId="67" xfId="0" applyNumberFormat="1" applyFont="1" applyBorder="1" applyAlignment="1">
      <alignment horizontal="center" wrapText="1"/>
    </xf>
    <xf numFmtId="0" fontId="27" fillId="0" borderId="68" xfId="0" applyFont="1" applyBorder="1" applyAlignment="1">
      <alignment horizontal="center" wrapText="1"/>
    </xf>
    <xf numFmtId="0" fontId="22" fillId="0" borderId="69" xfId="0" applyFont="1" applyBorder="1" applyAlignment="1">
      <alignment horizontal="center" wrapText="1"/>
    </xf>
    <xf numFmtId="0" fontId="0" fillId="0" borderId="72" xfId="0" applyBorder="1" applyAlignment="1">
      <alignment wrapText="1"/>
    </xf>
    <xf numFmtId="16" fontId="27" fillId="0" borderId="71" xfId="0" applyNumberFormat="1" applyFont="1" applyBorder="1" applyAlignment="1">
      <alignment horizontal="center" wrapText="1"/>
    </xf>
    <xf numFmtId="0" fontId="22" fillId="0" borderId="72" xfId="0" applyFont="1" applyBorder="1" applyAlignment="1">
      <alignment horizontal="center" wrapText="1"/>
    </xf>
    <xf numFmtId="0" fontId="22" fillId="0" borderId="63" xfId="0" applyFont="1" applyBorder="1" applyAlignment="1">
      <alignment horizontal="center" wrapText="1"/>
    </xf>
    <xf numFmtId="0" fontId="22" fillId="0" borderId="74" xfId="0" applyFont="1" applyBorder="1" applyAlignment="1">
      <alignment horizontal="center" wrapText="1"/>
    </xf>
    <xf numFmtId="0" fontId="22" fillId="0" borderId="75" xfId="0" applyFont="1" applyBorder="1" applyAlignment="1">
      <alignment horizontal="center" wrapText="1"/>
    </xf>
    <xf numFmtId="0" fontId="22" fillId="0" borderId="73" xfId="0" applyFont="1" applyBorder="1" applyAlignment="1">
      <alignment horizontal="center"/>
    </xf>
    <xf numFmtId="0" fontId="22" fillId="0" borderId="70" xfId="0" applyFont="1" applyBorder="1" applyAlignment="1">
      <alignment horizontal="center" wrapText="1"/>
    </xf>
    <xf numFmtId="165" fontId="15" fillId="0" borderId="0" xfId="3" applyNumberFormat="1" applyFont="1" applyFill="1" applyBorder="1" applyAlignment="1">
      <alignment horizontal="center"/>
    </xf>
    <xf numFmtId="0" fontId="27" fillId="0" borderId="62" xfId="0" applyFont="1" applyBorder="1" applyAlignment="1">
      <alignment horizontal="center" wrapText="1"/>
    </xf>
    <xf numFmtId="0" fontId="0" fillId="0" borderId="76" xfId="0" applyBorder="1" applyAlignment="1">
      <alignment wrapText="1"/>
    </xf>
    <xf numFmtId="0" fontId="0" fillId="0" borderId="63" xfId="0" applyBorder="1" applyAlignment="1">
      <alignment wrapText="1"/>
    </xf>
    <xf numFmtId="0" fontId="22" fillId="0" borderId="76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vertical="center"/>
    </xf>
    <xf numFmtId="0" fontId="1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5">
    <cellStyle name="Comma 2" xfId="3" xr:uid="{00000000-0005-0000-0000-000000000000}"/>
    <cellStyle name="Currency" xfId="1" builtinId="4"/>
    <cellStyle name="Normal" xfId="0" builtinId="0"/>
    <cellStyle name="Normal 2" xfId="2" xr:uid="{00000000-0005-0000-0000-000003000000}"/>
    <cellStyle name="Percent" xfId="4" builtinId="5"/>
  </cellStyles>
  <dxfs count="0"/>
  <tableStyles count="0" defaultTableStyle="TableStyleMedium9" defaultPivotStyle="PivotStyleLight16"/>
  <colors>
    <mruColors>
      <color rgb="FFFF9966"/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S43"/>
  <sheetViews>
    <sheetView workbookViewId="0">
      <selection activeCell="G21" sqref="G21"/>
    </sheetView>
  </sheetViews>
  <sheetFormatPr defaultRowHeight="15" x14ac:dyDescent="0.25"/>
  <cols>
    <col min="2" max="2" width="7.140625" customWidth="1"/>
    <col min="3" max="3" width="8.42578125" bestFit="1" customWidth="1"/>
    <col min="4" max="4" width="10.42578125" bestFit="1" customWidth="1"/>
    <col min="5" max="5" width="12.85546875" bestFit="1" customWidth="1"/>
    <col min="6" max="6" width="5.140625" customWidth="1"/>
    <col min="7" max="7" width="10.5703125" customWidth="1"/>
    <col min="11" max="11" width="7.7109375" customWidth="1"/>
  </cols>
  <sheetData>
    <row r="3" spans="1:18" ht="15.75" thickBot="1" x14ac:dyDescent="0.3"/>
    <row r="4" spans="1:18" ht="15.75" thickBot="1" x14ac:dyDescent="0.3">
      <c r="A4" s="161" t="s">
        <v>123</v>
      </c>
      <c r="B4" s="51" t="s">
        <v>0</v>
      </c>
      <c r="C4" s="52" t="s">
        <v>1</v>
      </c>
      <c r="D4" s="52" t="s">
        <v>2</v>
      </c>
      <c r="E4" s="52" t="s">
        <v>3</v>
      </c>
      <c r="F4" s="52" t="s">
        <v>4</v>
      </c>
      <c r="G4" s="53" t="s">
        <v>3</v>
      </c>
      <c r="R4" s="2"/>
    </row>
    <row r="5" spans="1:18" x14ac:dyDescent="0.25">
      <c r="A5" s="159" t="s">
        <v>88</v>
      </c>
      <c r="B5" s="54">
        <v>1</v>
      </c>
      <c r="C5" s="17">
        <v>43557</v>
      </c>
      <c r="D5" s="4">
        <v>630</v>
      </c>
      <c r="E5" s="98" t="s">
        <v>142</v>
      </c>
      <c r="F5" s="52"/>
      <c r="G5" s="166" t="s">
        <v>88</v>
      </c>
      <c r="R5" s="2"/>
    </row>
    <row r="6" spans="1:18" ht="15.75" thickBot="1" x14ac:dyDescent="0.3">
      <c r="A6" s="160"/>
      <c r="B6" s="28"/>
      <c r="C6" s="2"/>
      <c r="D6" s="7">
        <v>730</v>
      </c>
      <c r="E6" s="97" t="s">
        <v>79</v>
      </c>
      <c r="F6" s="140"/>
      <c r="G6" s="147" t="s">
        <v>94</v>
      </c>
      <c r="R6" s="2"/>
    </row>
    <row r="7" spans="1:18" x14ac:dyDescent="0.25">
      <c r="A7" s="158" t="s">
        <v>94</v>
      </c>
      <c r="B7" s="54">
        <v>2</v>
      </c>
      <c r="C7" s="13">
        <f>C5+7</f>
        <v>43564</v>
      </c>
      <c r="D7" s="4">
        <v>630</v>
      </c>
      <c r="E7" s="98" t="s">
        <v>142</v>
      </c>
      <c r="F7" s="48"/>
      <c r="G7" s="59" t="s">
        <v>94</v>
      </c>
      <c r="H7" t="s">
        <v>147</v>
      </c>
    </row>
    <row r="8" spans="1:18" ht="15.75" thickBot="1" x14ac:dyDescent="0.3">
      <c r="A8" s="160"/>
      <c r="B8" s="28"/>
      <c r="C8" s="2"/>
      <c r="D8" s="7">
        <v>730</v>
      </c>
      <c r="E8" s="101" t="s">
        <v>88</v>
      </c>
      <c r="F8" s="140"/>
      <c r="G8" s="56" t="s">
        <v>79</v>
      </c>
      <c r="K8" t="s">
        <v>149</v>
      </c>
      <c r="L8" t="s">
        <v>39</v>
      </c>
    </row>
    <row r="9" spans="1:18" x14ac:dyDescent="0.25">
      <c r="A9" s="158" t="s">
        <v>120</v>
      </c>
      <c r="B9" s="54">
        <v>3</v>
      </c>
      <c r="C9" s="13">
        <f>C7+7</f>
        <v>43571</v>
      </c>
      <c r="D9" s="4">
        <v>630</v>
      </c>
      <c r="E9" s="98" t="s">
        <v>142</v>
      </c>
      <c r="F9" s="48"/>
      <c r="G9" s="59" t="s">
        <v>79</v>
      </c>
      <c r="J9" t="s">
        <v>47</v>
      </c>
      <c r="K9">
        <v>6</v>
      </c>
      <c r="L9">
        <v>1</v>
      </c>
    </row>
    <row r="10" spans="1:18" ht="15.75" thickBot="1" x14ac:dyDescent="0.3">
      <c r="A10" s="160"/>
      <c r="B10" s="28"/>
      <c r="C10" s="2"/>
      <c r="D10" s="7">
        <v>730</v>
      </c>
      <c r="E10" s="97" t="s">
        <v>88</v>
      </c>
      <c r="F10" s="50"/>
      <c r="G10" s="61" t="s">
        <v>94</v>
      </c>
      <c r="J10" t="s">
        <v>62</v>
      </c>
      <c r="K10">
        <v>6</v>
      </c>
      <c r="L10">
        <v>1</v>
      </c>
    </row>
    <row r="11" spans="1:18" x14ac:dyDescent="0.25">
      <c r="A11" s="159" t="s">
        <v>88</v>
      </c>
      <c r="B11" s="54">
        <v>4</v>
      </c>
      <c r="C11" s="13">
        <f>C9+7</f>
        <v>43578</v>
      </c>
      <c r="D11" s="4">
        <v>630</v>
      </c>
      <c r="E11" s="98" t="s">
        <v>142</v>
      </c>
      <c r="F11" s="52"/>
      <c r="G11" s="166" t="s">
        <v>88</v>
      </c>
      <c r="J11" t="s">
        <v>43</v>
      </c>
      <c r="K11">
        <v>1</v>
      </c>
      <c r="L11">
        <v>6</v>
      </c>
      <c r="M11">
        <v>1800</v>
      </c>
    </row>
    <row r="12" spans="1:18" ht="15.75" thickBot="1" x14ac:dyDescent="0.3">
      <c r="A12" s="160"/>
      <c r="B12" s="28"/>
      <c r="C12" s="2"/>
      <c r="D12" s="7">
        <v>730</v>
      </c>
      <c r="E12" s="97" t="s">
        <v>79</v>
      </c>
      <c r="F12" s="140"/>
      <c r="G12" s="147" t="s">
        <v>94</v>
      </c>
      <c r="H12" s="49"/>
      <c r="I12" s="49"/>
      <c r="J12" t="s">
        <v>150</v>
      </c>
      <c r="K12">
        <v>1</v>
      </c>
      <c r="L12">
        <v>6</v>
      </c>
      <c r="M12">
        <f>M11*0.7</f>
        <v>1260</v>
      </c>
    </row>
    <row r="13" spans="1:18" ht="18.600000000000001" customHeight="1" x14ac:dyDescent="0.25">
      <c r="A13" s="158" t="s">
        <v>94</v>
      </c>
      <c r="B13" s="54">
        <v>5</v>
      </c>
      <c r="C13" s="13">
        <f>C11+7</f>
        <v>43585</v>
      </c>
      <c r="D13" s="4">
        <v>630</v>
      </c>
      <c r="E13" s="98" t="s">
        <v>142</v>
      </c>
      <c r="F13" s="48"/>
      <c r="G13" s="59" t="s">
        <v>94</v>
      </c>
      <c r="H13" s="162"/>
    </row>
    <row r="14" spans="1:18" ht="18.600000000000001" customHeight="1" thickBot="1" x14ac:dyDescent="0.3">
      <c r="A14" s="160"/>
      <c r="B14" s="28"/>
      <c r="C14" s="2"/>
      <c r="D14" s="7">
        <v>730</v>
      </c>
      <c r="E14" s="101" t="s">
        <v>88</v>
      </c>
      <c r="F14" s="140"/>
      <c r="G14" s="56" t="s">
        <v>79</v>
      </c>
    </row>
    <row r="15" spans="1:18" x14ac:dyDescent="0.25">
      <c r="A15" s="158" t="s">
        <v>120</v>
      </c>
      <c r="B15" s="54">
        <v>6</v>
      </c>
      <c r="C15" s="13">
        <f>C13+7</f>
        <v>43592</v>
      </c>
      <c r="D15" s="4">
        <v>630</v>
      </c>
      <c r="E15" s="102" t="s">
        <v>142</v>
      </c>
      <c r="F15" s="48"/>
      <c r="G15" s="165" t="s">
        <v>79</v>
      </c>
      <c r="H15" t="s">
        <v>148</v>
      </c>
    </row>
    <row r="16" spans="1:18" ht="15.75" thickBot="1" x14ac:dyDescent="0.3">
      <c r="A16" s="160"/>
      <c r="B16" s="6"/>
      <c r="D16" s="7">
        <v>730</v>
      </c>
      <c r="E16" s="101" t="s">
        <v>88</v>
      </c>
      <c r="F16" s="50"/>
      <c r="G16" s="56" t="s">
        <v>94</v>
      </c>
    </row>
    <row r="17" spans="1:19" x14ac:dyDescent="0.25">
      <c r="A17" s="158" t="s">
        <v>89</v>
      </c>
      <c r="B17" s="54">
        <v>7</v>
      </c>
      <c r="C17" s="13">
        <f>C15+7</f>
        <v>43599</v>
      </c>
      <c r="D17" s="4">
        <v>630</v>
      </c>
      <c r="E17" s="98" t="s">
        <v>142</v>
      </c>
      <c r="F17" s="48"/>
      <c r="G17" s="59" t="s">
        <v>94</v>
      </c>
    </row>
    <row r="18" spans="1:19" ht="15.75" thickBot="1" x14ac:dyDescent="0.3">
      <c r="A18" s="160"/>
      <c r="B18" s="28"/>
      <c r="C18" s="2"/>
      <c r="D18" s="7">
        <v>730</v>
      </c>
      <c r="E18" s="101" t="s">
        <v>88</v>
      </c>
      <c r="F18" s="140"/>
      <c r="G18" s="56" t="s">
        <v>79</v>
      </c>
    </row>
    <row r="19" spans="1:19" x14ac:dyDescent="0.25">
      <c r="A19" s="158"/>
      <c r="B19" s="150">
        <v>8</v>
      </c>
      <c r="C19" s="151">
        <f>C17+7</f>
        <v>43606</v>
      </c>
      <c r="D19" s="4">
        <v>630</v>
      </c>
      <c r="E19" s="51" t="s">
        <v>94</v>
      </c>
      <c r="F19" s="52"/>
      <c r="G19" s="53" t="s">
        <v>120</v>
      </c>
    </row>
    <row r="20" spans="1:19" x14ac:dyDescent="0.25">
      <c r="A20" s="159"/>
      <c r="B20" s="153"/>
      <c r="C20" s="90"/>
      <c r="D20" s="7">
        <v>730</v>
      </c>
      <c r="E20" s="96" t="s">
        <v>88</v>
      </c>
      <c r="F20" s="49"/>
      <c r="G20" s="154" t="s">
        <v>79</v>
      </c>
    </row>
    <row r="21" spans="1:19" ht="15.75" thickBot="1" x14ac:dyDescent="0.3">
      <c r="A21" s="160"/>
      <c r="B21" s="155"/>
      <c r="C21" s="156"/>
      <c r="D21" s="157">
        <v>830</v>
      </c>
      <c r="E21" s="9" t="s">
        <v>151</v>
      </c>
      <c r="F21" s="50"/>
      <c r="G21" s="56" t="s">
        <v>152</v>
      </c>
    </row>
    <row r="22" spans="1:19" x14ac:dyDescent="0.25">
      <c r="A22" s="12"/>
    </row>
    <row r="23" spans="1:19" x14ac:dyDescent="0.25">
      <c r="A23" s="12"/>
    </row>
    <row r="24" spans="1:19" x14ac:dyDescent="0.25">
      <c r="A24" s="12"/>
      <c r="B24" s="2"/>
      <c r="C24" s="2"/>
      <c r="D24" s="7"/>
      <c r="E24" s="49"/>
      <c r="F24" s="12"/>
      <c r="G24" s="12"/>
    </row>
    <row r="27" spans="1:19" x14ac:dyDescent="0.25">
      <c r="D27" s="148"/>
      <c r="E27" s="2" t="s">
        <v>38</v>
      </c>
      <c r="F27" s="2"/>
      <c r="G27" s="2" t="s">
        <v>39</v>
      </c>
    </row>
    <row r="28" spans="1:19" x14ac:dyDescent="0.25">
      <c r="D28" s="148" t="s">
        <v>58</v>
      </c>
      <c r="E28" s="113">
        <v>3</v>
      </c>
      <c r="F28" s="2"/>
      <c r="G28" s="113">
        <v>4</v>
      </c>
      <c r="L28" t="s">
        <v>126</v>
      </c>
      <c r="P28" s="2"/>
    </row>
    <row r="29" spans="1:19" ht="15.75" thickBot="1" x14ac:dyDescent="0.3">
      <c r="D29" s="148" t="s">
        <v>47</v>
      </c>
      <c r="E29" s="2">
        <v>5</v>
      </c>
      <c r="F29" s="2"/>
      <c r="G29" s="2">
        <v>2</v>
      </c>
      <c r="L29" s="12" t="s">
        <v>127</v>
      </c>
      <c r="M29" s="2"/>
      <c r="N29" s="2"/>
      <c r="O29" s="2"/>
      <c r="P29" s="2"/>
      <c r="Q29" s="2"/>
      <c r="R29" s="2"/>
      <c r="S29" s="2"/>
    </row>
    <row r="30" spans="1:19" ht="15.75" thickBot="1" x14ac:dyDescent="0.3">
      <c r="D30" t="s">
        <v>95</v>
      </c>
      <c r="E30" s="163">
        <v>5</v>
      </c>
      <c r="F30" s="2"/>
      <c r="G30" s="2">
        <v>2</v>
      </c>
      <c r="L30" s="69" t="s">
        <v>128</v>
      </c>
      <c r="M30" s="2"/>
      <c r="N30" s="2"/>
      <c r="O30" s="2"/>
      <c r="P30" s="2"/>
      <c r="Q30" s="2"/>
      <c r="R30" s="2"/>
      <c r="S30" s="2"/>
    </row>
    <row r="31" spans="1:19" x14ac:dyDescent="0.25">
      <c r="D31" s="148" t="s">
        <v>62</v>
      </c>
      <c r="E31" s="2">
        <v>1</v>
      </c>
      <c r="F31" s="2"/>
      <c r="G31" s="2">
        <v>6</v>
      </c>
      <c r="M31" s="2"/>
      <c r="N31" s="2"/>
      <c r="O31" s="2"/>
      <c r="P31" s="2"/>
      <c r="Q31" s="2"/>
      <c r="R31" s="2"/>
      <c r="S31" s="2"/>
    </row>
    <row r="32" spans="1:19" x14ac:dyDescent="0.25">
      <c r="E32" s="2">
        <f>SUM(E28:E31)</f>
        <v>14</v>
      </c>
      <c r="F32" s="2"/>
      <c r="G32" s="2">
        <f>SUM(G28:G31)</f>
        <v>14</v>
      </c>
      <c r="L32" s="69"/>
      <c r="O32" s="49"/>
      <c r="P32" s="49"/>
      <c r="Q32" s="49"/>
      <c r="R32" s="2"/>
    </row>
    <row r="33" spans="12:19" x14ac:dyDescent="0.25">
      <c r="L33" s="90" t="s">
        <v>143</v>
      </c>
      <c r="O33" s="49"/>
      <c r="P33" s="12"/>
      <c r="Q33" s="49"/>
    </row>
    <row r="34" spans="12:19" x14ac:dyDescent="0.25">
      <c r="L34" s="90" t="s">
        <v>137</v>
      </c>
    </row>
    <row r="35" spans="12:19" x14ac:dyDescent="0.25">
      <c r="L35" t="s">
        <v>120</v>
      </c>
      <c r="N35" t="s">
        <v>133</v>
      </c>
    </row>
    <row r="36" spans="12:19" x14ac:dyDescent="0.25">
      <c r="L36" s="90" t="s">
        <v>129</v>
      </c>
      <c r="N36" t="s">
        <v>89</v>
      </c>
    </row>
    <row r="37" spans="12:19" x14ac:dyDescent="0.25">
      <c r="L37" s="164" t="s">
        <v>130</v>
      </c>
      <c r="N37" t="s">
        <v>131</v>
      </c>
    </row>
    <row r="38" spans="12:19" x14ac:dyDescent="0.25">
      <c r="L38" s="90" t="s">
        <v>138</v>
      </c>
      <c r="R38" t="s">
        <v>135</v>
      </c>
      <c r="S38" t="s">
        <v>140</v>
      </c>
    </row>
    <row r="39" spans="12:19" x14ac:dyDescent="0.25">
      <c r="L39" t="s">
        <v>134</v>
      </c>
      <c r="R39" t="s">
        <v>139</v>
      </c>
      <c r="S39" t="s">
        <v>141</v>
      </c>
    </row>
    <row r="40" spans="12:19" x14ac:dyDescent="0.25">
      <c r="L40" t="s">
        <v>132</v>
      </c>
    </row>
    <row r="43" spans="12:19" x14ac:dyDescent="0.25">
      <c r="L43" t="s">
        <v>136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965BB-CB2B-4861-9613-691E56DF2EC6}">
  <dimension ref="A1:AG63"/>
  <sheetViews>
    <sheetView topLeftCell="A22" zoomScale="98" zoomScaleNormal="98" workbookViewId="0">
      <selection activeCell="B41" sqref="B41:E43"/>
    </sheetView>
  </sheetViews>
  <sheetFormatPr defaultColWidth="9.140625" defaultRowHeight="12.75" x14ac:dyDescent="0.2"/>
  <cols>
    <col min="1" max="4" width="9.140625" style="218"/>
    <col min="5" max="5" width="10" style="218" bestFit="1" customWidth="1"/>
    <col min="6" max="6" width="10" style="218" hidden="1" customWidth="1"/>
    <col min="7" max="14" width="0" style="218" hidden="1" customWidth="1"/>
    <col min="15" max="15" width="22.28515625" style="218" hidden="1" customWidth="1"/>
    <col min="16" max="16" width="19.140625" style="218" hidden="1" customWidth="1"/>
    <col min="17" max="19" width="0" style="218" hidden="1" customWidth="1"/>
    <col min="20" max="16384" width="9.140625" style="218"/>
  </cols>
  <sheetData>
    <row r="1" spans="1:28" hidden="1" x14ac:dyDescent="0.2">
      <c r="D1" s="218" t="s">
        <v>346</v>
      </c>
      <c r="I1" s="233">
        <v>1</v>
      </c>
      <c r="J1" s="233">
        <v>2</v>
      </c>
      <c r="K1" s="233"/>
      <c r="L1" s="233">
        <v>3</v>
      </c>
      <c r="M1" s="233">
        <v>4</v>
      </c>
      <c r="N1" s="233">
        <v>5</v>
      </c>
      <c r="O1" s="233">
        <v>6</v>
      </c>
      <c r="P1" s="233">
        <v>7</v>
      </c>
      <c r="Q1" s="233">
        <v>8</v>
      </c>
      <c r="R1" s="233">
        <v>9</v>
      </c>
      <c r="S1" s="233">
        <v>0</v>
      </c>
    </row>
    <row r="2" spans="1:28" hidden="1" x14ac:dyDescent="0.2">
      <c r="A2" s="237" t="s">
        <v>1</v>
      </c>
      <c r="B2" s="237" t="s">
        <v>255</v>
      </c>
      <c r="C2" s="237" t="s">
        <v>254</v>
      </c>
      <c r="H2" s="218" t="s">
        <v>488</v>
      </c>
      <c r="I2" s="240" t="s">
        <v>398</v>
      </c>
      <c r="J2" s="241" t="s">
        <v>94</v>
      </c>
      <c r="K2" s="241"/>
      <c r="L2" s="239" t="s">
        <v>209</v>
      </c>
      <c r="M2" s="218" t="s">
        <v>209</v>
      </c>
      <c r="N2" s="242" t="s">
        <v>241</v>
      </c>
    </row>
    <row r="3" spans="1:28" hidden="1" x14ac:dyDescent="0.2">
      <c r="A3" s="284">
        <v>44670</v>
      </c>
      <c r="B3" s="304" t="s">
        <v>467</v>
      </c>
      <c r="G3" s="233"/>
      <c r="H3" s="218" t="s">
        <v>94</v>
      </c>
      <c r="I3" s="238" t="s">
        <v>209</v>
      </c>
      <c r="J3" s="242" t="s">
        <v>488</v>
      </c>
      <c r="K3" s="242"/>
      <c r="L3" s="218" t="s">
        <v>398</v>
      </c>
      <c r="M3" s="241" t="s">
        <v>241</v>
      </c>
      <c r="N3" s="239" t="s">
        <v>209</v>
      </c>
    </row>
    <row r="4" spans="1:28" hidden="1" x14ac:dyDescent="0.2">
      <c r="A4" s="283" t="s">
        <v>273</v>
      </c>
      <c r="B4" s="226"/>
      <c r="G4" s="233"/>
      <c r="H4" s="218" t="s">
        <v>398</v>
      </c>
      <c r="I4" s="241" t="s">
        <v>488</v>
      </c>
      <c r="J4" s="218" t="s">
        <v>241</v>
      </c>
      <c r="L4" s="238" t="s">
        <v>94</v>
      </c>
      <c r="M4" s="242" t="s">
        <v>209</v>
      </c>
      <c r="N4" s="240" t="s">
        <v>209</v>
      </c>
    </row>
    <row r="5" spans="1:28" hidden="1" x14ac:dyDescent="0.2">
      <c r="A5" s="283"/>
      <c r="B5" s="226"/>
      <c r="G5" s="233"/>
      <c r="H5" s="218" t="s">
        <v>209</v>
      </c>
      <c r="I5" s="239" t="s">
        <v>94</v>
      </c>
      <c r="J5" s="238" t="s">
        <v>209</v>
      </c>
      <c r="K5" s="238"/>
      <c r="L5" s="242" t="s">
        <v>241</v>
      </c>
      <c r="M5" s="240" t="s">
        <v>488</v>
      </c>
      <c r="N5" s="218" t="s">
        <v>398</v>
      </c>
    </row>
    <row r="6" spans="1:28" ht="15.75" thickBot="1" x14ac:dyDescent="0.3">
      <c r="A6" s="501"/>
      <c r="B6" s="502"/>
      <c r="C6" s="502"/>
      <c r="D6" s="502"/>
      <c r="E6" s="502"/>
      <c r="F6" s="504" t="s">
        <v>367</v>
      </c>
      <c r="G6" s="503"/>
      <c r="H6" s="503"/>
      <c r="I6" s="503"/>
      <c r="J6" s="503"/>
      <c r="K6" s="503"/>
      <c r="L6" s="503"/>
      <c r="M6" s="503"/>
      <c r="N6" s="503"/>
      <c r="O6" s="503"/>
      <c r="P6" s="503"/>
      <c r="Q6" s="503"/>
      <c r="R6" s="503"/>
      <c r="AB6" s="218" t="s">
        <v>365</v>
      </c>
    </row>
    <row r="7" spans="1:28" ht="16.5" thickTop="1" thickBot="1" x14ac:dyDescent="0.3">
      <c r="A7" s="505">
        <v>46028</v>
      </c>
      <c r="B7" s="506">
        <v>1</v>
      </c>
      <c r="C7" s="507">
        <v>700</v>
      </c>
      <c r="D7" s="507" t="s">
        <v>463</v>
      </c>
      <c r="E7" s="544" t="s">
        <v>488</v>
      </c>
      <c r="F7" s="510" t="s">
        <v>417</v>
      </c>
      <c r="G7" s="503"/>
      <c r="H7" s="503"/>
      <c r="I7" s="511" t="s">
        <v>415</v>
      </c>
      <c r="J7" s="512" t="s">
        <v>416</v>
      </c>
      <c r="K7" s="503"/>
      <c r="L7" s="513" t="s">
        <v>417</v>
      </c>
      <c r="M7" s="503"/>
      <c r="N7" s="503"/>
      <c r="O7" s="514">
        <v>27</v>
      </c>
      <c r="P7" s="503"/>
      <c r="Q7" s="503"/>
      <c r="R7" s="503"/>
      <c r="T7" s="218" t="s">
        <v>43</v>
      </c>
      <c r="AA7" s="218" t="s">
        <v>466</v>
      </c>
      <c r="AB7" s="218">
        <v>4</v>
      </c>
    </row>
    <row r="8" spans="1:28" ht="15.75" thickBot="1" x14ac:dyDescent="0.3">
      <c r="A8" s="515" t="s">
        <v>273</v>
      </c>
      <c r="B8" s="516"/>
      <c r="C8" s="507">
        <v>800</v>
      </c>
      <c r="D8" s="545" t="s">
        <v>94</v>
      </c>
      <c r="E8" s="517" t="s">
        <v>398</v>
      </c>
      <c r="F8" s="503"/>
      <c r="G8" s="503"/>
      <c r="H8" s="503"/>
      <c r="I8" s="503"/>
      <c r="J8" s="503"/>
      <c r="K8" s="513" t="s">
        <v>487</v>
      </c>
      <c r="L8" s="503"/>
      <c r="M8" s="503"/>
      <c r="N8" s="503"/>
      <c r="O8" s="503"/>
      <c r="P8" s="503"/>
      <c r="Q8" s="503"/>
      <c r="R8" s="503"/>
      <c r="W8" s="218" t="s">
        <v>505</v>
      </c>
      <c r="AA8" s="218" t="s">
        <v>417</v>
      </c>
      <c r="AB8" s="218">
        <v>7</v>
      </c>
    </row>
    <row r="9" spans="1:28" ht="15.75" thickBot="1" x14ac:dyDescent="0.3">
      <c r="A9" s="518"/>
      <c r="B9" s="519"/>
      <c r="C9" s="520">
        <v>900</v>
      </c>
      <c r="D9" s="520" t="s">
        <v>489</v>
      </c>
      <c r="E9" s="546" t="s">
        <v>398</v>
      </c>
      <c r="F9" s="503"/>
      <c r="G9" s="503"/>
      <c r="H9" s="503"/>
      <c r="I9" s="503"/>
      <c r="J9" s="503"/>
      <c r="K9" s="503"/>
      <c r="L9" s="503"/>
      <c r="M9" s="503"/>
      <c r="N9" s="503"/>
      <c r="O9" s="503"/>
      <c r="P9" s="503"/>
      <c r="Q9" s="503"/>
      <c r="R9" s="503"/>
      <c r="W9" s="218" t="s">
        <v>43</v>
      </c>
      <c r="X9" s="218" t="s">
        <v>507</v>
      </c>
      <c r="AA9" s="218" t="s">
        <v>62</v>
      </c>
      <c r="AB9" s="218">
        <v>5</v>
      </c>
    </row>
    <row r="10" spans="1:28" ht="16.5" thickTop="1" thickBot="1" x14ac:dyDescent="0.3">
      <c r="A10" s="505">
        <f>A7+7</f>
        <v>46035</v>
      </c>
      <c r="B10" s="506">
        <v>2</v>
      </c>
      <c r="C10" s="507">
        <v>700</v>
      </c>
      <c r="D10" s="546" t="s">
        <v>463</v>
      </c>
      <c r="E10" s="509" t="s">
        <v>489</v>
      </c>
      <c r="F10" s="523"/>
      <c r="G10" s="510" t="s">
        <v>367</v>
      </c>
      <c r="H10" s="504" t="s">
        <v>395</v>
      </c>
      <c r="I10" s="503"/>
      <c r="J10" s="503"/>
      <c r="K10" s="510" t="s">
        <v>365</v>
      </c>
      <c r="L10" s="510" t="s">
        <v>366</v>
      </c>
      <c r="M10" s="504" t="s">
        <v>466</v>
      </c>
      <c r="N10" s="504" t="s">
        <v>417</v>
      </c>
      <c r="O10" s="510" t="s">
        <v>62</v>
      </c>
      <c r="P10" s="510" t="s">
        <v>490</v>
      </c>
      <c r="Q10" s="510" t="s">
        <v>397</v>
      </c>
      <c r="R10" s="503"/>
      <c r="T10" s="218" t="s">
        <v>466</v>
      </c>
      <c r="W10" s="218" t="s">
        <v>466</v>
      </c>
      <c r="AA10" s="218" t="s">
        <v>397</v>
      </c>
      <c r="AB10" s="218">
        <v>5</v>
      </c>
    </row>
    <row r="11" spans="1:28" ht="15.75" thickBot="1" x14ac:dyDescent="0.3">
      <c r="A11" s="515" t="s">
        <v>273</v>
      </c>
      <c r="B11" s="516"/>
      <c r="C11" s="507">
        <v>800</v>
      </c>
      <c r="D11" s="524" t="s">
        <v>463</v>
      </c>
      <c r="E11" s="546" t="s">
        <v>398</v>
      </c>
      <c r="F11" s="503"/>
      <c r="G11" s="510" t="s">
        <v>52</v>
      </c>
      <c r="H11" s="503"/>
      <c r="I11" s="510">
        <v>3</v>
      </c>
      <c r="J11" s="504" t="s">
        <v>463</v>
      </c>
      <c r="K11" s="510">
        <v>7</v>
      </c>
      <c r="L11" s="510">
        <v>2</v>
      </c>
      <c r="M11" s="514">
        <v>0</v>
      </c>
      <c r="N11" s="510">
        <v>2</v>
      </c>
      <c r="O11" s="510">
        <v>1</v>
      </c>
      <c r="P11" s="510">
        <v>2</v>
      </c>
      <c r="Q11" s="510">
        <v>1</v>
      </c>
      <c r="R11" s="514">
        <v>6</v>
      </c>
      <c r="W11" s="218" t="s">
        <v>368</v>
      </c>
      <c r="AA11" s="218" t="s">
        <v>490</v>
      </c>
      <c r="AB11" s="218">
        <v>0</v>
      </c>
    </row>
    <row r="12" spans="1:28" ht="15.75" thickBot="1" x14ac:dyDescent="0.3">
      <c r="A12" s="518"/>
      <c r="B12" s="519"/>
      <c r="C12" s="520">
        <v>900</v>
      </c>
      <c r="D12" s="546" t="s">
        <v>94</v>
      </c>
      <c r="E12" s="525" t="s">
        <v>488</v>
      </c>
      <c r="F12" s="503"/>
      <c r="G12" s="510" t="s">
        <v>52</v>
      </c>
      <c r="H12" s="503"/>
      <c r="I12" s="510">
        <v>4</v>
      </c>
      <c r="J12" s="504" t="s">
        <v>488</v>
      </c>
      <c r="K12" s="510">
        <v>5</v>
      </c>
      <c r="L12" s="510">
        <v>4</v>
      </c>
      <c r="M12" s="510">
        <v>2</v>
      </c>
      <c r="N12" s="510">
        <v>0</v>
      </c>
      <c r="O12" s="510">
        <v>2</v>
      </c>
      <c r="P12" s="526">
        <v>1</v>
      </c>
      <c r="Q12" s="510">
        <v>1</v>
      </c>
      <c r="R12" s="514">
        <v>6</v>
      </c>
      <c r="T12" s="218" t="s">
        <v>502</v>
      </c>
      <c r="W12" s="218" t="s">
        <v>506</v>
      </c>
      <c r="AB12" s="218">
        <f>SUM(AB7:AB11)</f>
        <v>21</v>
      </c>
    </row>
    <row r="13" spans="1:28" ht="16.5" thickTop="1" thickBot="1" x14ac:dyDescent="0.3">
      <c r="A13" s="505">
        <f>A10+7</f>
        <v>46042</v>
      </c>
      <c r="B13" s="506">
        <v>3</v>
      </c>
      <c r="C13" s="507">
        <v>700</v>
      </c>
      <c r="D13" s="546" t="s">
        <v>94</v>
      </c>
      <c r="E13" s="509" t="s">
        <v>489</v>
      </c>
      <c r="F13" s="504" t="s">
        <v>62</v>
      </c>
      <c r="G13" s="503"/>
      <c r="H13" s="503"/>
      <c r="I13" s="503"/>
      <c r="J13" s="504" t="s">
        <v>94</v>
      </c>
      <c r="K13" s="510">
        <v>5</v>
      </c>
      <c r="L13" s="510">
        <v>4</v>
      </c>
      <c r="M13" s="510">
        <v>1</v>
      </c>
      <c r="N13" s="510">
        <v>2</v>
      </c>
      <c r="O13" s="510">
        <v>0</v>
      </c>
      <c r="P13" s="526">
        <v>1</v>
      </c>
      <c r="Q13" s="510">
        <v>2</v>
      </c>
      <c r="R13" s="514">
        <v>6</v>
      </c>
      <c r="T13" s="218" t="s">
        <v>62</v>
      </c>
    </row>
    <row r="14" spans="1:28" ht="15.75" thickBot="1" x14ac:dyDescent="0.3">
      <c r="A14" s="515" t="s">
        <v>273</v>
      </c>
      <c r="B14" s="516"/>
      <c r="C14" s="507">
        <v>800</v>
      </c>
      <c r="D14" s="507" t="s">
        <v>398</v>
      </c>
      <c r="E14" s="546" t="s">
        <v>488</v>
      </c>
      <c r="F14" s="503"/>
      <c r="G14" s="503"/>
      <c r="H14" s="503"/>
      <c r="I14" s="503"/>
      <c r="J14" s="504" t="s">
        <v>489</v>
      </c>
      <c r="K14" s="510">
        <v>6</v>
      </c>
      <c r="L14" s="510">
        <v>2</v>
      </c>
      <c r="M14" s="510">
        <v>2</v>
      </c>
      <c r="N14" s="510">
        <v>1</v>
      </c>
      <c r="O14" s="510">
        <v>1</v>
      </c>
      <c r="P14" s="526">
        <v>0</v>
      </c>
      <c r="Q14" s="510">
        <v>2</v>
      </c>
      <c r="R14" s="514">
        <v>6</v>
      </c>
      <c r="W14" s="218" t="s">
        <v>510</v>
      </c>
    </row>
    <row r="15" spans="1:28" ht="15.75" thickBot="1" x14ac:dyDescent="0.3">
      <c r="A15" s="518"/>
      <c r="B15" s="519"/>
      <c r="C15" s="520">
        <v>900</v>
      </c>
      <c r="D15" s="520" t="s">
        <v>463</v>
      </c>
      <c r="E15" s="546" t="s">
        <v>488</v>
      </c>
      <c r="F15" s="503"/>
      <c r="G15" s="503"/>
      <c r="H15" s="503"/>
      <c r="I15" s="503"/>
      <c r="J15" s="504" t="s">
        <v>398</v>
      </c>
      <c r="K15" s="510">
        <v>4</v>
      </c>
      <c r="L15" s="510">
        <v>5</v>
      </c>
      <c r="M15" s="510">
        <v>1</v>
      </c>
      <c r="N15" s="510">
        <v>1</v>
      </c>
      <c r="O15" s="510">
        <v>2</v>
      </c>
      <c r="P15" s="526">
        <v>2</v>
      </c>
      <c r="Q15" s="510">
        <v>0</v>
      </c>
      <c r="R15" s="514">
        <v>6</v>
      </c>
    </row>
    <row r="16" spans="1:28" ht="16.5" thickTop="1" thickBot="1" x14ac:dyDescent="0.3">
      <c r="A16" s="505">
        <f>A13+7</f>
        <v>46049</v>
      </c>
      <c r="B16" s="527">
        <v>4</v>
      </c>
      <c r="C16" s="507">
        <v>700</v>
      </c>
      <c r="D16" s="507" t="s">
        <v>463</v>
      </c>
      <c r="E16" s="546" t="s">
        <v>94</v>
      </c>
      <c r="F16" s="504" t="s">
        <v>62</v>
      </c>
      <c r="G16" s="510" t="s">
        <v>399</v>
      </c>
      <c r="H16" s="503"/>
      <c r="I16" s="510">
        <v>5</v>
      </c>
      <c r="J16" s="503"/>
      <c r="K16" s="510">
        <v>27</v>
      </c>
      <c r="L16" s="503"/>
      <c r="M16" s="503"/>
      <c r="N16" s="503"/>
      <c r="O16" s="503"/>
      <c r="P16" s="503"/>
      <c r="Q16" s="503"/>
      <c r="R16" s="503"/>
      <c r="T16" s="218" t="s">
        <v>62</v>
      </c>
      <c r="U16" s="218" t="s">
        <v>504</v>
      </c>
    </row>
    <row r="17" spans="1:33" ht="15.75" thickBot="1" x14ac:dyDescent="0.3">
      <c r="A17" s="515" t="s">
        <v>273</v>
      </c>
      <c r="B17" s="516"/>
      <c r="C17" s="507">
        <v>800</v>
      </c>
      <c r="D17" s="546" t="s">
        <v>488</v>
      </c>
      <c r="E17" s="517" t="s">
        <v>489</v>
      </c>
      <c r="F17" s="503"/>
      <c r="G17" s="503"/>
      <c r="H17" s="528" t="s">
        <v>468</v>
      </c>
      <c r="I17" s="510">
        <v>6</v>
      </c>
      <c r="J17" s="504" t="s">
        <v>463</v>
      </c>
      <c r="K17" s="503"/>
      <c r="L17" s="503"/>
      <c r="M17" s="510">
        <v>0</v>
      </c>
      <c r="N17" s="510">
        <v>1</v>
      </c>
      <c r="O17" s="510">
        <v>2</v>
      </c>
      <c r="P17" s="529">
        <v>1</v>
      </c>
      <c r="Q17" s="510">
        <v>2</v>
      </c>
      <c r="R17" s="514">
        <v>6</v>
      </c>
    </row>
    <row r="18" spans="1:33" ht="15.75" thickBot="1" x14ac:dyDescent="0.3">
      <c r="A18" s="518"/>
      <c r="B18" s="519"/>
      <c r="C18" s="520">
        <v>900</v>
      </c>
      <c r="D18" s="546" t="s">
        <v>398</v>
      </c>
      <c r="E18" s="521" t="s">
        <v>489</v>
      </c>
      <c r="F18" s="503"/>
      <c r="G18" s="510" t="s">
        <v>46</v>
      </c>
      <c r="H18" s="503"/>
      <c r="I18" s="510">
        <v>1</v>
      </c>
      <c r="J18" s="504" t="s">
        <v>488</v>
      </c>
      <c r="K18" s="503"/>
      <c r="L18" s="503"/>
      <c r="M18" s="510">
        <v>1</v>
      </c>
      <c r="N18" s="503"/>
      <c r="O18" s="510">
        <v>1</v>
      </c>
      <c r="P18" s="530">
        <v>2</v>
      </c>
      <c r="Q18" s="510">
        <v>2</v>
      </c>
      <c r="R18" s="514">
        <v>6</v>
      </c>
    </row>
    <row r="19" spans="1:33" ht="16.5" thickTop="1" thickBot="1" x14ac:dyDescent="0.3">
      <c r="A19" s="505">
        <f>A16+7</f>
        <v>46056</v>
      </c>
      <c r="B19" s="506">
        <v>5</v>
      </c>
      <c r="C19" s="507">
        <v>700</v>
      </c>
      <c r="D19" s="522" t="s">
        <v>94</v>
      </c>
      <c r="E19" s="546" t="s">
        <v>488</v>
      </c>
      <c r="F19" s="504" t="s">
        <v>488</v>
      </c>
      <c r="G19" s="510" t="s">
        <v>46</v>
      </c>
      <c r="H19" s="528" t="s">
        <v>396</v>
      </c>
      <c r="I19" s="510">
        <v>2</v>
      </c>
      <c r="J19" s="504" t="s">
        <v>94</v>
      </c>
      <c r="K19" s="503"/>
      <c r="L19" s="503"/>
      <c r="M19" s="510">
        <v>2</v>
      </c>
      <c r="N19" s="510">
        <v>1</v>
      </c>
      <c r="O19" s="510">
        <v>0</v>
      </c>
      <c r="P19" s="510">
        <v>2</v>
      </c>
      <c r="Q19" s="510">
        <v>1</v>
      </c>
      <c r="R19" s="514">
        <v>6</v>
      </c>
      <c r="S19" s="233"/>
      <c r="T19" s="218" t="s">
        <v>43</v>
      </c>
    </row>
    <row r="20" spans="1:33" ht="15.75" thickBot="1" x14ac:dyDescent="0.3">
      <c r="A20" s="515" t="s">
        <v>273</v>
      </c>
      <c r="B20" s="516"/>
      <c r="C20" s="507">
        <v>800</v>
      </c>
      <c r="D20" s="524" t="s">
        <v>94</v>
      </c>
      <c r="E20" s="546" t="s">
        <v>398</v>
      </c>
      <c r="F20" s="503"/>
      <c r="G20" s="503"/>
      <c r="H20" s="503"/>
      <c r="I20" s="503"/>
      <c r="J20" s="504" t="s">
        <v>489</v>
      </c>
      <c r="K20" s="503"/>
      <c r="L20" s="503"/>
      <c r="M20" s="510">
        <v>1</v>
      </c>
      <c r="N20" s="510">
        <v>2</v>
      </c>
      <c r="O20" s="510">
        <v>2</v>
      </c>
      <c r="P20" s="503"/>
      <c r="Q20" s="510">
        <v>1</v>
      </c>
      <c r="R20" s="514">
        <v>6</v>
      </c>
      <c r="AD20" s="218">
        <v>10</v>
      </c>
    </row>
    <row r="21" spans="1:33" ht="15.75" thickBot="1" x14ac:dyDescent="0.3">
      <c r="A21" s="518"/>
      <c r="B21" s="519"/>
      <c r="C21" s="520">
        <v>900</v>
      </c>
      <c r="D21" s="546" t="s">
        <v>463</v>
      </c>
      <c r="E21" s="525" t="s">
        <v>489</v>
      </c>
      <c r="F21" s="503"/>
      <c r="G21" s="503"/>
      <c r="H21" s="503"/>
      <c r="I21" s="503"/>
      <c r="J21" s="504" t="s">
        <v>398</v>
      </c>
      <c r="K21" s="503"/>
      <c r="L21" s="503"/>
      <c r="M21" s="510">
        <v>2</v>
      </c>
      <c r="N21" s="510">
        <v>2</v>
      </c>
      <c r="O21" s="510">
        <v>1</v>
      </c>
      <c r="P21" s="510">
        <v>1</v>
      </c>
      <c r="Q21" s="503"/>
      <c r="R21" s="514">
        <v>6</v>
      </c>
      <c r="S21" s="233"/>
    </row>
    <row r="22" spans="1:33" ht="16.5" thickTop="1" thickBot="1" x14ac:dyDescent="0.3">
      <c r="A22" s="505">
        <f>A19+7</f>
        <v>46063</v>
      </c>
      <c r="B22" s="506">
        <v>6</v>
      </c>
      <c r="C22" s="507">
        <v>700</v>
      </c>
      <c r="D22" s="507" t="s">
        <v>489</v>
      </c>
      <c r="E22" s="546" t="s">
        <v>488</v>
      </c>
      <c r="F22" s="504" t="s">
        <v>488</v>
      </c>
      <c r="G22" s="532" t="s">
        <v>439</v>
      </c>
      <c r="H22" s="533" t="s">
        <v>492</v>
      </c>
      <c r="I22" s="503"/>
      <c r="J22" s="503"/>
      <c r="K22" s="503"/>
      <c r="L22" s="503"/>
      <c r="M22" s="503"/>
      <c r="N22" s="503"/>
      <c r="O22" s="503"/>
      <c r="P22" s="503"/>
      <c r="Q22" s="503"/>
      <c r="R22" s="503"/>
      <c r="T22" s="218" t="s">
        <v>43</v>
      </c>
      <c r="U22" s="218" t="s">
        <v>503</v>
      </c>
    </row>
    <row r="23" spans="1:33" ht="15.75" thickBot="1" x14ac:dyDescent="0.3">
      <c r="A23" s="515" t="s">
        <v>273</v>
      </c>
      <c r="B23" s="516"/>
      <c r="C23" s="507">
        <v>800</v>
      </c>
      <c r="D23" s="546" t="s">
        <v>463</v>
      </c>
      <c r="E23" s="509" t="s">
        <v>94</v>
      </c>
      <c r="F23" s="503"/>
      <c r="G23" s="503"/>
      <c r="H23" s="533" t="s">
        <v>493</v>
      </c>
      <c r="I23" s="503"/>
      <c r="J23" s="503"/>
      <c r="K23" s="503"/>
      <c r="L23" s="503"/>
      <c r="M23" s="503"/>
      <c r="N23" s="503"/>
      <c r="O23" s="503"/>
      <c r="P23" s="503"/>
      <c r="Q23" s="503"/>
      <c r="R23" s="503"/>
    </row>
    <row r="24" spans="1:33" ht="15.75" thickBot="1" x14ac:dyDescent="0.3">
      <c r="A24" s="518"/>
      <c r="B24" s="519"/>
      <c r="C24" s="520">
        <v>900</v>
      </c>
      <c r="D24" s="546" t="s">
        <v>463</v>
      </c>
      <c r="E24" s="525" t="s">
        <v>398</v>
      </c>
      <c r="F24" s="503"/>
      <c r="G24" s="503"/>
      <c r="H24" s="503"/>
      <c r="I24" s="510" t="s">
        <v>369</v>
      </c>
      <c r="J24" s="503"/>
      <c r="K24" s="503"/>
      <c r="L24" s="503"/>
      <c r="M24" s="503"/>
      <c r="N24" s="503"/>
      <c r="O24" s="503"/>
      <c r="P24" s="503"/>
      <c r="Q24" s="503"/>
      <c r="R24" s="503"/>
    </row>
    <row r="25" spans="1:33" ht="16.5" thickTop="1" thickBot="1" x14ac:dyDescent="0.3">
      <c r="A25" s="505">
        <f>A22+7</f>
        <v>46070</v>
      </c>
      <c r="B25" s="506">
        <v>7</v>
      </c>
      <c r="C25" s="507">
        <v>700</v>
      </c>
      <c r="D25" s="546" t="s">
        <v>94</v>
      </c>
      <c r="E25" s="517" t="s">
        <v>489</v>
      </c>
      <c r="F25" s="504" t="s">
        <v>62</v>
      </c>
      <c r="G25" s="503"/>
      <c r="H25" s="503"/>
      <c r="I25" s="510" t="s">
        <v>488</v>
      </c>
      <c r="J25" s="503"/>
      <c r="K25" s="503"/>
      <c r="L25" s="503"/>
      <c r="M25" s="510">
        <v>1</v>
      </c>
      <c r="N25" s="503"/>
      <c r="O25" s="503"/>
      <c r="P25" s="503"/>
      <c r="Q25" s="503"/>
      <c r="R25" s="503"/>
      <c r="T25" s="218" t="s">
        <v>509</v>
      </c>
      <c r="U25" s="218" t="s">
        <v>508</v>
      </c>
      <c r="AD25" s="218">
        <v>10</v>
      </c>
      <c r="AE25" s="218">
        <f>AD25*15</f>
        <v>150</v>
      </c>
    </row>
    <row r="26" spans="1:33" ht="15.75" thickBot="1" x14ac:dyDescent="0.3">
      <c r="A26" s="515" t="s">
        <v>273</v>
      </c>
      <c r="B26" s="516"/>
      <c r="C26" s="507">
        <v>800</v>
      </c>
      <c r="D26" s="546" t="s">
        <v>398</v>
      </c>
      <c r="E26" s="535" t="s">
        <v>489</v>
      </c>
      <c r="F26" s="503"/>
      <c r="G26" s="503"/>
      <c r="H26" s="503"/>
      <c r="I26" s="510" t="s">
        <v>399</v>
      </c>
      <c r="J26" s="503"/>
      <c r="K26" s="503"/>
      <c r="L26" s="503"/>
      <c r="M26" s="510">
        <v>2</v>
      </c>
      <c r="N26" s="536"/>
      <c r="O26" s="503"/>
      <c r="P26" s="503"/>
      <c r="Q26" s="523"/>
      <c r="R26" s="503"/>
      <c r="AD26" s="218">
        <f>AD25*3.6</f>
        <v>36</v>
      </c>
      <c r="AE26" s="218">
        <v>36</v>
      </c>
      <c r="AF26" s="218">
        <v>36</v>
      </c>
      <c r="AG26" s="218">
        <f>SUM(AD26:AF26)</f>
        <v>108</v>
      </c>
    </row>
    <row r="27" spans="1:33" ht="15.75" thickBot="1" x14ac:dyDescent="0.3">
      <c r="A27" s="518"/>
      <c r="B27" s="519"/>
      <c r="C27" s="520">
        <v>900</v>
      </c>
      <c r="D27" s="520" t="s">
        <v>463</v>
      </c>
      <c r="E27" s="546" t="s">
        <v>488</v>
      </c>
      <c r="F27" s="503"/>
      <c r="G27" s="503"/>
      <c r="H27" s="503"/>
      <c r="I27" s="510" t="s">
        <v>406</v>
      </c>
      <c r="J27" s="503"/>
      <c r="K27" s="503"/>
      <c r="L27" s="503"/>
      <c r="M27" s="510">
        <v>3</v>
      </c>
      <c r="N27" s="503"/>
      <c r="O27" s="503"/>
      <c r="P27" s="503"/>
      <c r="Q27" s="503"/>
      <c r="R27" s="503"/>
    </row>
    <row r="28" spans="1:33" ht="16.5" thickTop="1" thickBot="1" x14ac:dyDescent="0.3">
      <c r="A28" s="505">
        <f>A25+7</f>
        <v>46077</v>
      </c>
      <c r="B28" s="506">
        <v>8</v>
      </c>
      <c r="C28" s="507">
        <v>700</v>
      </c>
      <c r="D28" s="507" t="s">
        <v>398</v>
      </c>
      <c r="E28" s="546" t="s">
        <v>491</v>
      </c>
      <c r="F28" s="503" t="s">
        <v>417</v>
      </c>
      <c r="G28" s="503"/>
      <c r="H28" s="503"/>
      <c r="I28" s="503"/>
      <c r="J28" s="503"/>
      <c r="K28" s="503"/>
      <c r="L28" s="503"/>
      <c r="M28" s="510">
        <v>4</v>
      </c>
      <c r="N28" s="503"/>
      <c r="O28" s="503"/>
      <c r="P28" s="503"/>
      <c r="Q28" s="503"/>
      <c r="R28" s="503"/>
      <c r="T28" s="218" t="s">
        <v>43</v>
      </c>
    </row>
    <row r="29" spans="1:33" ht="15.75" thickBot="1" x14ac:dyDescent="0.3">
      <c r="A29" s="515" t="s">
        <v>273</v>
      </c>
      <c r="B29" s="516"/>
      <c r="C29" s="507">
        <v>800</v>
      </c>
      <c r="D29" s="546" t="s">
        <v>94</v>
      </c>
      <c r="E29" s="508" t="s">
        <v>463</v>
      </c>
      <c r="F29" s="503"/>
      <c r="G29" s="503"/>
      <c r="H29" s="503"/>
      <c r="I29" s="503"/>
      <c r="J29" s="503"/>
      <c r="K29" s="503"/>
      <c r="L29" s="503"/>
      <c r="M29" s="510">
        <v>5</v>
      </c>
      <c r="N29" s="503"/>
      <c r="O29" s="503"/>
      <c r="P29" s="503"/>
      <c r="Q29" s="503"/>
      <c r="R29" s="503"/>
    </row>
    <row r="30" spans="1:33" ht="15.75" thickBot="1" x14ac:dyDescent="0.3">
      <c r="A30" s="518"/>
      <c r="B30" s="519"/>
      <c r="C30" s="520">
        <v>900</v>
      </c>
      <c r="D30" s="546" t="s">
        <v>94</v>
      </c>
      <c r="E30" s="525" t="s">
        <v>489</v>
      </c>
      <c r="F30" s="503"/>
      <c r="G30" s="503"/>
      <c r="H30" s="503"/>
      <c r="I30" s="510">
        <v>7</v>
      </c>
      <c r="J30" s="510">
        <v>8</v>
      </c>
      <c r="K30" s="510">
        <v>9</v>
      </c>
      <c r="L30" s="503"/>
      <c r="M30" s="510">
        <v>6</v>
      </c>
      <c r="N30" s="503"/>
      <c r="O30" s="503"/>
      <c r="P30" s="503"/>
      <c r="Q30" s="503"/>
      <c r="R30" s="503"/>
    </row>
    <row r="31" spans="1:33" ht="16.5" thickTop="1" thickBot="1" x14ac:dyDescent="0.3">
      <c r="A31" s="505">
        <f>A28+7</f>
        <v>46084</v>
      </c>
      <c r="B31" s="506">
        <v>9</v>
      </c>
      <c r="C31" s="507">
        <v>700</v>
      </c>
      <c r="D31" s="507" t="s">
        <v>463</v>
      </c>
      <c r="E31" s="546" t="s">
        <v>398</v>
      </c>
      <c r="F31" s="523"/>
      <c r="G31" s="503"/>
      <c r="H31" s="510" t="s">
        <v>489</v>
      </c>
      <c r="I31" s="510">
        <v>5</v>
      </c>
      <c r="J31" s="510">
        <v>3</v>
      </c>
      <c r="K31" s="510">
        <v>4</v>
      </c>
      <c r="L31" s="510">
        <v>12</v>
      </c>
      <c r="M31" s="510">
        <v>7</v>
      </c>
      <c r="N31" s="503"/>
      <c r="O31" s="503"/>
      <c r="P31" s="503"/>
      <c r="Q31" s="503"/>
      <c r="R31" s="503"/>
      <c r="T31" s="218" t="s">
        <v>466</v>
      </c>
    </row>
    <row r="32" spans="1:33" ht="15.75" thickBot="1" x14ac:dyDescent="0.3">
      <c r="A32" s="515" t="s">
        <v>273</v>
      </c>
      <c r="B32" s="516"/>
      <c r="C32" s="507">
        <v>800</v>
      </c>
      <c r="D32" s="546" t="s">
        <v>488</v>
      </c>
      <c r="E32" s="509" t="s">
        <v>489</v>
      </c>
      <c r="F32" s="503"/>
      <c r="G32" s="503"/>
      <c r="H32" s="510" t="s">
        <v>94</v>
      </c>
      <c r="I32" s="510">
        <v>4</v>
      </c>
      <c r="J32" s="510">
        <v>4</v>
      </c>
      <c r="K32" s="510">
        <v>4</v>
      </c>
      <c r="L32" s="510">
        <v>12</v>
      </c>
      <c r="M32" s="510">
        <v>8</v>
      </c>
      <c r="N32" s="503"/>
      <c r="O32" s="503"/>
      <c r="P32" s="503"/>
      <c r="Q32" s="503"/>
      <c r="R32" s="503"/>
    </row>
    <row r="33" spans="1:31" ht="15.75" thickBot="1" x14ac:dyDescent="0.3">
      <c r="A33" s="518"/>
      <c r="B33" s="519"/>
      <c r="C33" s="520">
        <v>900</v>
      </c>
      <c r="D33" s="546" t="s">
        <v>488</v>
      </c>
      <c r="E33" s="525" t="s">
        <v>94</v>
      </c>
      <c r="F33" s="503"/>
      <c r="G33" s="503"/>
      <c r="H33" s="510" t="s">
        <v>467</v>
      </c>
      <c r="I33" s="537"/>
      <c r="J33" s="503"/>
      <c r="K33" s="503"/>
      <c r="L33" s="503"/>
      <c r="M33" s="510">
        <v>9</v>
      </c>
      <c r="N33" s="503"/>
      <c r="O33" s="503"/>
      <c r="P33" s="503"/>
      <c r="Q33" s="503"/>
      <c r="R33" s="503"/>
    </row>
    <row r="34" spans="1:31" ht="16.5" thickTop="1" thickBot="1" x14ac:dyDescent="0.3">
      <c r="A34" s="505">
        <f>A31+7</f>
        <v>46091</v>
      </c>
      <c r="B34" s="506">
        <v>10</v>
      </c>
      <c r="C34" s="507">
        <v>700</v>
      </c>
      <c r="D34" s="507" t="s">
        <v>463</v>
      </c>
      <c r="E34" s="509" t="s">
        <v>489</v>
      </c>
      <c r="F34" s="542"/>
      <c r="G34" s="503"/>
      <c r="H34" s="510" t="s">
        <v>463</v>
      </c>
      <c r="I34" s="510">
        <v>5</v>
      </c>
      <c r="J34" s="510">
        <v>3</v>
      </c>
      <c r="K34" s="510">
        <v>4</v>
      </c>
      <c r="L34" s="510">
        <v>12</v>
      </c>
      <c r="M34" s="510">
        <v>10</v>
      </c>
      <c r="N34" s="503"/>
      <c r="O34" s="503"/>
      <c r="P34" s="503"/>
      <c r="Q34" s="503"/>
      <c r="R34" s="503"/>
      <c r="T34" s="218" t="s">
        <v>466</v>
      </c>
      <c r="AE34" s="218">
        <v>433</v>
      </c>
    </row>
    <row r="35" spans="1:31" ht="15.75" thickBot="1" x14ac:dyDescent="0.3">
      <c r="A35" s="515" t="s">
        <v>273</v>
      </c>
      <c r="B35" s="516"/>
      <c r="C35" s="507">
        <v>800</v>
      </c>
      <c r="D35" s="507" t="s">
        <v>488</v>
      </c>
      <c r="E35" s="517" t="s">
        <v>398</v>
      </c>
      <c r="F35" s="503"/>
      <c r="G35" s="510" t="s">
        <v>470</v>
      </c>
      <c r="H35" s="510" t="s">
        <v>398</v>
      </c>
      <c r="I35" s="538">
        <v>2</v>
      </c>
      <c r="J35" s="510">
        <v>6</v>
      </c>
      <c r="K35" s="510">
        <v>4</v>
      </c>
      <c r="L35" s="510">
        <v>12</v>
      </c>
      <c r="M35" s="510">
        <v>11</v>
      </c>
      <c r="N35" s="503"/>
      <c r="O35" s="503"/>
      <c r="P35" s="503"/>
      <c r="Q35" s="503"/>
      <c r="R35" s="503"/>
      <c r="AE35" s="218">
        <f>AE34/12</f>
        <v>36.083333333333336</v>
      </c>
    </row>
    <row r="36" spans="1:31" ht="15.75" thickBot="1" x14ac:dyDescent="0.3">
      <c r="A36" s="518"/>
      <c r="B36" s="519"/>
      <c r="C36" s="520">
        <v>900</v>
      </c>
      <c r="D36" s="520" t="s">
        <v>94</v>
      </c>
      <c r="E36" s="521" t="s">
        <v>398</v>
      </c>
      <c r="F36" s="503"/>
      <c r="G36" s="510" t="s">
        <v>471</v>
      </c>
      <c r="H36" s="539" t="s">
        <v>488</v>
      </c>
      <c r="I36" s="539">
        <v>4</v>
      </c>
      <c r="J36" s="539">
        <v>4</v>
      </c>
      <c r="K36" s="539">
        <v>4</v>
      </c>
      <c r="L36" s="539">
        <v>12</v>
      </c>
      <c r="M36" s="510">
        <v>12</v>
      </c>
      <c r="N36" s="503"/>
      <c r="O36" s="503"/>
      <c r="P36" s="503"/>
      <c r="Q36" s="503"/>
      <c r="R36" s="503"/>
    </row>
    <row r="37" spans="1:31" ht="31.5" thickTop="1" thickBot="1" x14ac:dyDescent="0.3">
      <c r="A37" s="552">
        <v>45733</v>
      </c>
      <c r="B37" s="547" t="s">
        <v>321</v>
      </c>
      <c r="C37" s="548"/>
      <c r="D37" s="548" t="s">
        <v>111</v>
      </c>
      <c r="E37" s="549"/>
      <c r="F37" s="503"/>
      <c r="G37" s="550"/>
      <c r="H37" s="551"/>
      <c r="I37" s="551"/>
      <c r="J37" s="551"/>
      <c r="K37" s="551"/>
      <c r="L37" s="551"/>
      <c r="M37" s="510"/>
      <c r="N37" s="503"/>
      <c r="O37" s="503"/>
      <c r="P37" s="503"/>
      <c r="Q37" s="503"/>
      <c r="R37" s="503"/>
    </row>
    <row r="38" spans="1:31" ht="15.75" thickBot="1" x14ac:dyDescent="0.3">
      <c r="A38" s="505">
        <f>A37+7</f>
        <v>45740</v>
      </c>
      <c r="B38" s="506" t="s">
        <v>342</v>
      </c>
      <c r="C38" s="229">
        <v>700</v>
      </c>
      <c r="D38" s="229">
        <v>1</v>
      </c>
      <c r="E38" s="308">
        <v>5</v>
      </c>
      <c r="F38" s="503"/>
      <c r="G38" s="516"/>
      <c r="H38" s="540"/>
      <c r="I38" s="540"/>
      <c r="J38" s="540"/>
      <c r="K38" s="540"/>
      <c r="L38" s="541"/>
      <c r="M38" s="510">
        <v>14</v>
      </c>
      <c r="N38" s="503"/>
      <c r="O38" s="503"/>
      <c r="P38" s="503"/>
      <c r="Q38" s="503"/>
      <c r="R38" s="503"/>
    </row>
    <row r="39" spans="1:31" ht="15.75" thickBot="1" x14ac:dyDescent="0.3">
      <c r="A39" s="515" t="s">
        <v>273</v>
      </c>
      <c r="B39" s="506" t="s">
        <v>382</v>
      </c>
      <c r="C39" s="225">
        <v>800</v>
      </c>
      <c r="D39" s="225">
        <v>2</v>
      </c>
      <c r="E39" s="310" t="s">
        <v>533</v>
      </c>
      <c r="F39" s="503"/>
      <c r="G39" s="516"/>
      <c r="H39" s="540"/>
      <c r="I39" s="540"/>
      <c r="J39" s="540"/>
      <c r="K39" s="540"/>
      <c r="L39" s="541"/>
      <c r="M39" s="510">
        <v>15</v>
      </c>
      <c r="N39" s="503"/>
      <c r="O39" s="503"/>
      <c r="P39" s="503"/>
      <c r="Q39" s="503"/>
      <c r="R39" s="503"/>
    </row>
    <row r="40" spans="1:31" ht="15.75" thickBot="1" x14ac:dyDescent="0.3">
      <c r="A40" s="518"/>
      <c r="B40" s="534" t="s">
        <v>343</v>
      </c>
      <c r="C40" s="221">
        <v>900</v>
      </c>
      <c r="D40" s="221">
        <v>3</v>
      </c>
      <c r="E40" s="314">
        <v>4</v>
      </c>
      <c r="F40" s="503"/>
      <c r="G40" s="516"/>
      <c r="H40" s="519"/>
      <c r="I40" s="519"/>
      <c r="J40" s="519"/>
      <c r="K40" s="519"/>
      <c r="L40" s="531"/>
      <c r="M40" s="510">
        <v>16</v>
      </c>
      <c r="N40" s="503"/>
      <c r="O40" s="503"/>
      <c r="P40" s="503"/>
      <c r="Q40" s="503"/>
      <c r="R40" s="503"/>
    </row>
    <row r="41" spans="1:31" ht="16.5" thickTop="1" thickBot="1" x14ac:dyDescent="0.3">
      <c r="A41" s="505">
        <f>A38+7</f>
        <v>45747</v>
      </c>
      <c r="B41" s="506" t="s">
        <v>344</v>
      </c>
      <c r="C41" s="229">
        <v>700</v>
      </c>
      <c r="D41" s="229">
        <v>2</v>
      </c>
      <c r="E41" s="308" t="s">
        <v>343</v>
      </c>
      <c r="F41" s="503"/>
      <c r="G41" s="516"/>
      <c r="H41" s="540"/>
      <c r="I41" s="540"/>
      <c r="J41" s="540"/>
      <c r="K41" s="540"/>
      <c r="L41" s="541"/>
      <c r="M41" s="510">
        <v>17</v>
      </c>
      <c r="N41" s="503"/>
      <c r="O41" s="503"/>
      <c r="P41" s="503"/>
      <c r="Q41" s="503"/>
      <c r="R41" s="503"/>
    </row>
    <row r="42" spans="1:31" ht="19.5" customHeight="1" thickBot="1" x14ac:dyDescent="0.3">
      <c r="A42" s="515" t="s">
        <v>273</v>
      </c>
      <c r="B42" s="506" t="s">
        <v>319</v>
      </c>
      <c r="C42" s="225">
        <v>800</v>
      </c>
      <c r="D42" s="225" t="s">
        <v>342</v>
      </c>
      <c r="E42" s="310" t="s">
        <v>344</v>
      </c>
      <c r="F42" s="503"/>
      <c r="G42" s="516"/>
      <c r="H42" s="540"/>
      <c r="I42" s="540"/>
      <c r="J42" s="540"/>
      <c r="K42" s="540"/>
      <c r="L42" s="541"/>
      <c r="M42" s="510">
        <v>18</v>
      </c>
      <c r="N42" s="503"/>
      <c r="O42" s="503"/>
      <c r="P42" s="503"/>
      <c r="Q42" s="503"/>
      <c r="R42" s="503"/>
    </row>
    <row r="43" spans="1:31" ht="19.5" customHeight="1" thickBot="1" x14ac:dyDescent="0.3">
      <c r="A43" s="518"/>
      <c r="B43" s="534"/>
      <c r="C43" s="221"/>
      <c r="D43" s="221"/>
      <c r="E43" s="314"/>
      <c r="F43" s="503"/>
      <c r="G43" s="516"/>
      <c r="H43" s="519"/>
      <c r="I43" s="519"/>
      <c r="J43" s="519"/>
      <c r="K43" s="519"/>
      <c r="L43" s="531"/>
      <c r="M43" s="510">
        <v>19</v>
      </c>
      <c r="N43" s="503"/>
      <c r="O43" s="503"/>
      <c r="P43" s="503"/>
      <c r="Q43" s="503"/>
      <c r="R43" s="503"/>
    </row>
    <row r="44" spans="1:31" ht="16.5" thickTop="1" thickBot="1" x14ac:dyDescent="0.3">
      <c r="A44" s="503"/>
      <c r="B44" s="503"/>
      <c r="C44" s="503"/>
      <c r="D44" s="503"/>
      <c r="E44" s="503"/>
      <c r="F44" s="503"/>
      <c r="G44" s="503"/>
      <c r="H44" s="503"/>
      <c r="I44" s="503"/>
      <c r="J44" s="503"/>
      <c r="K44" s="503"/>
      <c r="L44" s="503"/>
      <c r="M44" s="510">
        <v>20</v>
      </c>
      <c r="N44" s="503"/>
      <c r="O44" s="503"/>
      <c r="P44" s="503"/>
      <c r="Q44" s="503"/>
      <c r="R44" s="503"/>
    </row>
    <row r="45" spans="1:31" ht="15.75" thickBot="1" x14ac:dyDescent="0.3">
      <c r="A45" s="503"/>
      <c r="B45" s="503"/>
      <c r="C45" s="503"/>
      <c r="D45" s="503"/>
      <c r="E45" s="503"/>
      <c r="F45" s="503"/>
      <c r="G45" s="503"/>
      <c r="H45" s="503"/>
      <c r="I45" s="503"/>
      <c r="J45" s="503"/>
      <c r="K45" s="503"/>
      <c r="L45" s="503"/>
      <c r="M45" s="510">
        <v>21</v>
      </c>
      <c r="N45" s="503"/>
      <c r="O45" s="503"/>
      <c r="P45" s="503"/>
      <c r="Q45" s="503"/>
      <c r="R45" s="503"/>
    </row>
    <row r="46" spans="1:31" ht="15.75" thickBot="1" x14ac:dyDescent="0.3">
      <c r="A46" s="503"/>
      <c r="B46" s="503"/>
      <c r="C46" s="503"/>
      <c r="D46" s="503"/>
      <c r="E46" s="503"/>
      <c r="F46" s="510" t="s">
        <v>489</v>
      </c>
      <c r="G46" s="503"/>
      <c r="H46" s="503"/>
      <c r="I46" s="503"/>
      <c r="J46" s="503"/>
      <c r="K46" s="503"/>
      <c r="L46" s="503"/>
      <c r="M46" s="503"/>
      <c r="N46" s="503"/>
      <c r="O46" s="503"/>
      <c r="P46" s="503"/>
      <c r="Q46" s="503"/>
      <c r="R46" s="503"/>
    </row>
    <row r="47" spans="1:31" ht="15.75" thickBot="1" x14ac:dyDescent="0.3">
      <c r="A47" s="503"/>
      <c r="B47" s="503"/>
      <c r="C47" s="503"/>
      <c r="D47" s="503"/>
      <c r="E47" s="503"/>
      <c r="F47" s="504" t="s">
        <v>461</v>
      </c>
      <c r="G47" s="503"/>
      <c r="H47" s="503"/>
      <c r="I47" s="503"/>
      <c r="J47" s="503"/>
      <c r="K47" s="503"/>
      <c r="L47" s="503"/>
      <c r="M47" s="503"/>
      <c r="N47" s="503"/>
      <c r="O47" s="503"/>
      <c r="P47" s="503"/>
      <c r="Q47" s="503"/>
      <c r="R47" s="503"/>
    </row>
    <row r="48" spans="1:31" ht="15.75" thickBot="1" x14ac:dyDescent="0.3">
      <c r="A48" s="503"/>
      <c r="B48" s="503"/>
      <c r="C48" s="503"/>
      <c r="D48" s="503"/>
      <c r="E48" s="503"/>
      <c r="F48" s="533" t="s">
        <v>462</v>
      </c>
      <c r="G48" s="503"/>
      <c r="H48" s="503"/>
      <c r="I48" s="503"/>
      <c r="J48" s="503"/>
      <c r="K48" s="503"/>
      <c r="L48" s="503"/>
      <c r="M48" s="503"/>
      <c r="N48" s="503"/>
      <c r="O48" s="503"/>
      <c r="P48" s="503"/>
      <c r="Q48" s="503"/>
      <c r="R48" s="503"/>
    </row>
    <row r="49" spans="1:16" x14ac:dyDescent="0.2">
      <c r="A49" s="356"/>
      <c r="B49" s="232"/>
      <c r="C49" s="233"/>
      <c r="D49" s="233"/>
      <c r="E49" s="233"/>
      <c r="F49" s="233"/>
    </row>
    <row r="50" spans="1:16" x14ac:dyDescent="0.2">
      <c r="A50" s="226"/>
      <c r="B50" s="232"/>
      <c r="C50" s="233"/>
      <c r="D50" s="233"/>
      <c r="E50" s="233"/>
      <c r="F50" s="233"/>
      <c r="L50" s="218">
        <f>6*6*50</f>
        <v>1800</v>
      </c>
    </row>
    <row r="51" spans="1:16" x14ac:dyDescent="0.2">
      <c r="A51" s="226"/>
      <c r="B51" s="232"/>
      <c r="C51" s="233"/>
      <c r="D51" s="233"/>
      <c r="E51" s="233"/>
      <c r="F51" s="233"/>
    </row>
    <row r="52" spans="1:16" x14ac:dyDescent="0.2">
      <c r="A52" s="356"/>
      <c r="B52" s="232"/>
      <c r="C52" s="233"/>
      <c r="D52" s="233"/>
      <c r="E52" s="233"/>
      <c r="F52" s="233"/>
    </row>
    <row r="53" spans="1:16" x14ac:dyDescent="0.2">
      <c r="A53" s="356"/>
      <c r="B53" s="232"/>
      <c r="C53" s="233"/>
      <c r="D53" s="233"/>
      <c r="E53" s="233"/>
      <c r="F53" s="233"/>
    </row>
    <row r="54" spans="1:16" x14ac:dyDescent="0.2">
      <c r="C54" s="233"/>
      <c r="E54" s="289"/>
      <c r="F54" s="289"/>
    </row>
    <row r="63" spans="1:16" x14ac:dyDescent="0.2">
      <c r="P63" s="218">
        <v>7.8888888888888807E+50</v>
      </c>
    </row>
  </sheetData>
  <pageMargins left="0.75" right="0.75" top="1" bottom="1" header="0.5" footer="0.5"/>
  <pageSetup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2E9E4-E1E7-4C21-8BF7-36836F329DFA}">
  <dimension ref="A1:P44"/>
  <sheetViews>
    <sheetView topLeftCell="A6" workbookViewId="0">
      <selection activeCell="A29" sqref="A29"/>
    </sheetView>
  </sheetViews>
  <sheetFormatPr defaultRowHeight="15" x14ac:dyDescent="0.25"/>
  <cols>
    <col min="1" max="1" width="27.42578125" customWidth="1"/>
    <col min="2" max="2" width="10.7109375" customWidth="1"/>
    <col min="3" max="5" width="9.140625" customWidth="1"/>
    <col min="6" max="6" width="17.85546875" customWidth="1"/>
    <col min="7" max="7" width="15.140625" customWidth="1"/>
    <col min="8" max="8" width="20.85546875" customWidth="1"/>
    <col min="10" max="12" width="0" hidden="1" customWidth="1"/>
    <col min="13" max="13" width="17" customWidth="1"/>
  </cols>
  <sheetData>
    <row r="1" spans="1:13" ht="16.5" thickBot="1" x14ac:dyDescent="0.3">
      <c r="A1" s="243" t="s">
        <v>100</v>
      </c>
      <c r="B1" s="244" t="s">
        <v>3</v>
      </c>
      <c r="C1" s="245" t="s">
        <v>101</v>
      </c>
      <c r="D1" s="246" t="s">
        <v>102</v>
      </c>
      <c r="E1" s="246" t="s">
        <v>264</v>
      </c>
      <c r="F1" s="246" t="s">
        <v>483</v>
      </c>
    </row>
    <row r="2" spans="1:13" ht="15.75" x14ac:dyDescent="0.25">
      <c r="A2" s="554" t="s">
        <v>349</v>
      </c>
      <c r="B2" s="248" t="s">
        <v>398</v>
      </c>
      <c r="C2" s="249"/>
      <c r="D2" s="249"/>
      <c r="E2" s="278"/>
      <c r="F2" s="271"/>
    </row>
    <row r="3" spans="1:13" ht="15.75" x14ac:dyDescent="0.25">
      <c r="A3" s="553" t="s">
        <v>174</v>
      </c>
      <c r="B3" s="255" t="s">
        <v>398</v>
      </c>
      <c r="C3" s="251"/>
      <c r="D3" s="251"/>
      <c r="E3" s="279"/>
      <c r="F3" s="272"/>
      <c r="H3" t="s">
        <v>391</v>
      </c>
    </row>
    <row r="4" spans="1:13" ht="15.75" x14ac:dyDescent="0.25">
      <c r="A4" s="553" t="s">
        <v>226</v>
      </c>
      <c r="B4" s="255" t="s">
        <v>398</v>
      </c>
      <c r="C4" s="251"/>
      <c r="D4" s="251"/>
      <c r="E4" s="279"/>
      <c r="F4" s="272"/>
      <c r="H4" s="255"/>
      <c r="I4" s="255"/>
      <c r="J4" s="252"/>
      <c r="K4" s="543"/>
      <c r="L4" s="279"/>
      <c r="M4" s="255"/>
    </row>
    <row r="5" spans="1:13" ht="21" customHeight="1" x14ac:dyDescent="0.25">
      <c r="A5" s="553" t="s">
        <v>374</v>
      </c>
      <c r="B5" s="255" t="s">
        <v>398</v>
      </c>
      <c r="C5" s="251"/>
      <c r="D5" s="251"/>
      <c r="E5" s="279"/>
      <c r="F5" s="272"/>
      <c r="H5" s="255" t="s">
        <v>224</v>
      </c>
      <c r="I5" s="255" t="s">
        <v>120</v>
      </c>
      <c r="J5" s="252"/>
      <c r="K5" s="543"/>
      <c r="L5" s="279"/>
      <c r="M5" s="255" t="s">
        <v>481</v>
      </c>
    </row>
    <row r="6" spans="1:13" ht="15.75" x14ac:dyDescent="0.25">
      <c r="A6" s="553" t="s">
        <v>499</v>
      </c>
      <c r="B6" s="255" t="s">
        <v>398</v>
      </c>
      <c r="C6" s="252"/>
      <c r="D6" s="251"/>
      <c r="E6" s="279"/>
      <c r="F6" s="272"/>
      <c r="H6" s="255" t="s">
        <v>291</v>
      </c>
      <c r="I6" s="258" t="s">
        <v>120</v>
      </c>
      <c r="J6" s="251" t="s">
        <v>214</v>
      </c>
      <c r="K6" s="251" t="s">
        <v>324</v>
      </c>
      <c r="L6" s="279"/>
      <c r="M6" s="255" t="s">
        <v>329</v>
      </c>
    </row>
    <row r="7" spans="1:13" ht="16.5" thickBot="1" x14ac:dyDescent="0.3">
      <c r="A7" s="555" t="s">
        <v>323</v>
      </c>
      <c r="B7" s="256" t="s">
        <v>398</v>
      </c>
      <c r="C7" s="254"/>
      <c r="D7" s="469"/>
      <c r="E7" s="280"/>
      <c r="F7" s="273"/>
      <c r="H7" s="255" t="s">
        <v>136</v>
      </c>
      <c r="I7" s="255" t="s">
        <v>94</v>
      </c>
      <c r="J7" s="251" t="s">
        <v>214</v>
      </c>
      <c r="K7" s="251" t="s">
        <v>324</v>
      </c>
      <c r="L7" s="279"/>
      <c r="M7" s="255" t="s">
        <v>267</v>
      </c>
    </row>
    <row r="8" spans="1:13" ht="16.5" thickBot="1" x14ac:dyDescent="0.3">
      <c r="A8" s="247" t="s">
        <v>528</v>
      </c>
      <c r="B8" s="257" t="s">
        <v>528</v>
      </c>
      <c r="C8" s="249"/>
      <c r="D8" s="249"/>
      <c r="E8" s="278"/>
      <c r="F8" s="271"/>
      <c r="H8" s="255" t="s">
        <v>103</v>
      </c>
      <c r="I8" s="255" t="s">
        <v>94</v>
      </c>
      <c r="J8" s="251" t="s">
        <v>214</v>
      </c>
      <c r="K8" s="251" t="s">
        <v>324</v>
      </c>
      <c r="L8" s="279"/>
      <c r="M8" s="255" t="s">
        <v>271</v>
      </c>
    </row>
    <row r="9" spans="1:13" ht="16.5" thickBot="1" x14ac:dyDescent="0.3">
      <c r="A9" s="250" t="s">
        <v>529</v>
      </c>
      <c r="B9" s="257" t="s">
        <v>528</v>
      </c>
      <c r="C9" s="251"/>
      <c r="D9" s="251"/>
      <c r="E9" s="279"/>
      <c r="F9" s="272"/>
      <c r="H9" s="255" t="s">
        <v>396</v>
      </c>
      <c r="I9" s="255" t="s">
        <v>398</v>
      </c>
      <c r="J9" s="251"/>
      <c r="K9" s="251"/>
      <c r="L9" s="279"/>
      <c r="M9" s="255" t="s">
        <v>485</v>
      </c>
    </row>
    <row r="10" spans="1:13" ht="16.5" thickBot="1" x14ac:dyDescent="0.3">
      <c r="A10" s="250" t="s">
        <v>531</v>
      </c>
      <c r="B10" s="257" t="s">
        <v>528</v>
      </c>
      <c r="C10" s="251"/>
      <c r="D10" s="251"/>
      <c r="E10" s="279"/>
      <c r="F10" s="272"/>
      <c r="H10" s="255" t="s">
        <v>160</v>
      </c>
      <c r="I10" s="255" t="s">
        <v>94</v>
      </c>
      <c r="J10" s="251" t="s">
        <v>214</v>
      </c>
      <c r="K10" s="251" t="s">
        <v>324</v>
      </c>
      <c r="L10" s="279"/>
      <c r="M10" s="255" t="s">
        <v>330</v>
      </c>
    </row>
    <row r="11" spans="1:13" ht="16.5" thickBot="1" x14ac:dyDescent="0.3">
      <c r="A11" s="553" t="s">
        <v>496</v>
      </c>
      <c r="B11" s="257" t="s">
        <v>528</v>
      </c>
      <c r="C11" s="251"/>
      <c r="D11" s="251"/>
      <c r="E11" s="279"/>
      <c r="F11" s="272"/>
      <c r="H11" s="255" t="s">
        <v>501</v>
      </c>
      <c r="I11" s="255" t="s">
        <v>389</v>
      </c>
      <c r="J11" s="18"/>
      <c r="K11" s="18"/>
      <c r="L11" s="18"/>
      <c r="M11" s="255" t="s">
        <v>307</v>
      </c>
    </row>
    <row r="12" spans="1:13" ht="16.5" thickBot="1" x14ac:dyDescent="0.3">
      <c r="A12" s="250" t="s">
        <v>530</v>
      </c>
      <c r="B12" s="257" t="s">
        <v>528</v>
      </c>
      <c r="C12" s="251"/>
      <c r="D12" s="251"/>
      <c r="E12" s="279"/>
      <c r="F12" s="272"/>
      <c r="H12" s="255"/>
      <c r="I12" s="255"/>
      <c r="J12" s="18"/>
      <c r="K12" s="18"/>
      <c r="L12" s="18"/>
      <c r="M12" s="255"/>
    </row>
    <row r="13" spans="1:13" ht="16.5" thickBot="1" x14ac:dyDescent="0.3">
      <c r="A13" s="253" t="s">
        <v>532</v>
      </c>
      <c r="B13" s="257" t="s">
        <v>528</v>
      </c>
      <c r="C13" s="254"/>
      <c r="D13" s="469"/>
      <c r="E13" s="280"/>
      <c r="F13" s="273"/>
      <c r="H13" s="255" t="s">
        <v>105</v>
      </c>
      <c r="I13" s="255" t="s">
        <v>94</v>
      </c>
      <c r="J13" s="18"/>
      <c r="K13" s="18"/>
      <c r="L13" s="18"/>
      <c r="M13" s="255" t="s">
        <v>425</v>
      </c>
    </row>
    <row r="14" spans="1:13" ht="16.5" thickBot="1" x14ac:dyDescent="0.3">
      <c r="A14" s="554" t="s">
        <v>227</v>
      </c>
      <c r="B14" s="257" t="s">
        <v>488</v>
      </c>
      <c r="C14" s="249"/>
      <c r="D14" s="249"/>
      <c r="E14" s="278"/>
      <c r="F14" s="271"/>
      <c r="H14" s="255" t="s">
        <v>477</v>
      </c>
      <c r="I14" s="255" t="s">
        <v>389</v>
      </c>
      <c r="J14" s="255"/>
      <c r="K14" s="255"/>
      <c r="L14" s="255"/>
      <c r="M14" s="255" t="s">
        <v>482</v>
      </c>
    </row>
    <row r="15" spans="1:13" ht="16.5" thickBot="1" x14ac:dyDescent="0.3">
      <c r="A15" s="553" t="s">
        <v>221</v>
      </c>
      <c r="B15" s="257" t="s">
        <v>488</v>
      </c>
      <c r="C15" s="251"/>
      <c r="D15" s="251"/>
      <c r="E15" s="279"/>
      <c r="F15" s="272"/>
    </row>
    <row r="16" spans="1:13" ht="16.5" thickBot="1" x14ac:dyDescent="0.3">
      <c r="A16" s="553" t="s">
        <v>291</v>
      </c>
      <c r="B16" s="257" t="s">
        <v>488</v>
      </c>
      <c r="C16" s="251"/>
      <c r="D16" s="251"/>
      <c r="E16" s="279"/>
      <c r="F16" s="272" t="s">
        <v>329</v>
      </c>
      <c r="H16" s="363"/>
      <c r="I16" s="363"/>
    </row>
    <row r="17" spans="1:16" ht="16.5" thickBot="1" x14ac:dyDescent="0.3">
      <c r="A17" s="553" t="s">
        <v>494</v>
      </c>
      <c r="B17" s="257" t="s">
        <v>488</v>
      </c>
      <c r="C17" s="251"/>
      <c r="D17" s="251"/>
      <c r="E17" s="279"/>
      <c r="F17" s="272"/>
    </row>
    <row r="18" spans="1:16" ht="16.5" thickBot="1" x14ac:dyDescent="0.3">
      <c r="A18" s="553" t="s">
        <v>476</v>
      </c>
      <c r="B18" s="257" t="s">
        <v>488</v>
      </c>
      <c r="C18" s="251"/>
      <c r="D18" s="251"/>
      <c r="E18" s="279"/>
      <c r="F18" s="272"/>
      <c r="H18" s="247" t="s">
        <v>477</v>
      </c>
      <c r="O18" t="s">
        <v>513</v>
      </c>
      <c r="P18">
        <v>85</v>
      </c>
    </row>
    <row r="19" spans="1:16" ht="16.5" thickBot="1" x14ac:dyDescent="0.3">
      <c r="A19" s="555" t="s">
        <v>224</v>
      </c>
      <c r="B19" s="257" t="s">
        <v>488</v>
      </c>
      <c r="C19" s="260"/>
      <c r="D19" s="260"/>
      <c r="E19" s="280"/>
      <c r="F19" s="273"/>
      <c r="H19" s="250" t="s">
        <v>259</v>
      </c>
      <c r="O19" t="s">
        <v>514</v>
      </c>
      <c r="P19">
        <v>75</v>
      </c>
    </row>
    <row r="20" spans="1:16" ht="16.5" thickBot="1" x14ac:dyDescent="0.3">
      <c r="A20" s="250" t="s">
        <v>408</v>
      </c>
      <c r="B20" s="248" t="s">
        <v>511</v>
      </c>
      <c r="C20" s="249"/>
      <c r="D20" s="249"/>
      <c r="E20" s="278"/>
      <c r="F20" s="271"/>
      <c r="H20" s="250" t="s">
        <v>495</v>
      </c>
      <c r="I20" s="363"/>
      <c r="O20" t="s">
        <v>515</v>
      </c>
      <c r="P20">
        <v>80</v>
      </c>
    </row>
    <row r="21" spans="1:16" ht="16.5" thickBot="1" x14ac:dyDescent="0.3">
      <c r="A21" s="250" t="s">
        <v>136</v>
      </c>
      <c r="B21" s="248" t="s">
        <v>511</v>
      </c>
      <c r="C21" s="251"/>
      <c r="D21" s="251"/>
      <c r="E21" s="279" t="s">
        <v>390</v>
      </c>
      <c r="F21" s="272"/>
      <c r="H21" s="250" t="s">
        <v>496</v>
      </c>
      <c r="I21" s="363"/>
      <c r="O21" t="s">
        <v>516</v>
      </c>
      <c r="P21">
        <v>90</v>
      </c>
    </row>
    <row r="22" spans="1:16" ht="16.5" thickBot="1" x14ac:dyDescent="0.3">
      <c r="A22" s="250" t="s">
        <v>525</v>
      </c>
      <c r="B22" s="248" t="s">
        <v>511</v>
      </c>
      <c r="C22" s="251"/>
      <c r="D22" s="251"/>
      <c r="E22" s="279"/>
      <c r="F22" s="272"/>
      <c r="H22" s="250" t="s">
        <v>497</v>
      </c>
      <c r="I22" s="363"/>
      <c r="O22" t="s">
        <v>517</v>
      </c>
      <c r="P22">
        <v>17</v>
      </c>
    </row>
    <row r="23" spans="1:16" ht="16.5" thickBot="1" x14ac:dyDescent="0.3">
      <c r="A23" s="250" t="s">
        <v>526</v>
      </c>
      <c r="B23" s="248" t="s">
        <v>511</v>
      </c>
      <c r="C23" s="251"/>
      <c r="D23" s="251"/>
      <c r="E23" s="279"/>
      <c r="F23" s="272"/>
      <c r="H23" s="253" t="s">
        <v>498</v>
      </c>
      <c r="I23" s="363"/>
      <c r="P23">
        <f>SUM(P18:P22)</f>
        <v>347</v>
      </c>
    </row>
    <row r="24" spans="1:16" ht="16.5" thickBot="1" x14ac:dyDescent="0.3">
      <c r="A24" s="250" t="s">
        <v>527</v>
      </c>
      <c r="B24" s="248" t="s">
        <v>511</v>
      </c>
      <c r="C24" s="251"/>
      <c r="D24" s="251"/>
      <c r="E24" s="279"/>
      <c r="F24" s="272"/>
      <c r="H24" s="247" t="s">
        <v>430</v>
      </c>
      <c r="I24" s="363"/>
      <c r="O24" t="s">
        <v>518</v>
      </c>
      <c r="P24">
        <f>85+28+30+25+23+30</f>
        <v>221</v>
      </c>
    </row>
    <row r="25" spans="1:16" ht="16.5" thickBot="1" x14ac:dyDescent="0.3">
      <c r="A25" s="253" t="s">
        <v>186</v>
      </c>
      <c r="B25" s="248" t="s">
        <v>511</v>
      </c>
      <c r="C25" s="260"/>
      <c r="D25" s="260"/>
      <c r="E25" s="280"/>
      <c r="F25" s="273"/>
      <c r="H25" s="250" t="s">
        <v>436</v>
      </c>
      <c r="I25" s="363"/>
      <c r="O25" t="s">
        <v>519</v>
      </c>
      <c r="P25">
        <f>56+30+12+35</f>
        <v>133</v>
      </c>
    </row>
    <row r="26" spans="1:16" ht="15.75" x14ac:dyDescent="0.25">
      <c r="A26" s="250" t="s">
        <v>524</v>
      </c>
      <c r="B26" s="255" t="s">
        <v>94</v>
      </c>
      <c r="C26" s="251"/>
      <c r="D26" s="251"/>
      <c r="E26" s="279"/>
      <c r="F26" s="272"/>
      <c r="H26" s="250" t="s">
        <v>500</v>
      </c>
      <c r="O26" t="s">
        <v>520</v>
      </c>
      <c r="P26">
        <v>150</v>
      </c>
    </row>
    <row r="27" spans="1:16" ht="15.75" x14ac:dyDescent="0.25">
      <c r="A27" s="250" t="s">
        <v>165</v>
      </c>
      <c r="B27" s="255" t="s">
        <v>94</v>
      </c>
      <c r="C27" s="251"/>
      <c r="D27" s="251"/>
      <c r="E27" s="279"/>
      <c r="F27" s="272"/>
      <c r="H27" s="250" t="s">
        <v>431</v>
      </c>
      <c r="O27" t="s">
        <v>521</v>
      </c>
      <c r="P27">
        <f>90+20</f>
        <v>110</v>
      </c>
    </row>
    <row r="28" spans="1:16" ht="15.75" x14ac:dyDescent="0.25">
      <c r="A28" s="250" t="s">
        <v>103</v>
      </c>
      <c r="B28" s="255" t="s">
        <v>94</v>
      </c>
      <c r="C28" s="251"/>
      <c r="D28" s="251"/>
      <c r="E28" s="279"/>
      <c r="F28" s="272" t="s">
        <v>271</v>
      </c>
      <c r="H28" s="250" t="s">
        <v>478</v>
      </c>
    </row>
    <row r="29" spans="1:16" ht="16.5" thickBot="1" x14ac:dyDescent="0.3">
      <c r="A29" s="250"/>
      <c r="B29" s="255" t="s">
        <v>94</v>
      </c>
      <c r="C29" s="251"/>
      <c r="D29" s="251"/>
      <c r="E29" s="279"/>
      <c r="F29" s="272"/>
      <c r="H29" s="253" t="s">
        <v>432</v>
      </c>
    </row>
    <row r="30" spans="1:16" ht="15.75" x14ac:dyDescent="0.25">
      <c r="A30" s="250" t="s">
        <v>105</v>
      </c>
      <c r="B30" s="255" t="s">
        <v>94</v>
      </c>
      <c r="C30" s="251"/>
      <c r="D30" s="251"/>
      <c r="E30" s="279"/>
      <c r="F30" s="272"/>
    </row>
    <row r="31" spans="1:16" ht="16.5" thickBot="1" x14ac:dyDescent="0.3">
      <c r="A31" s="253" t="s">
        <v>160</v>
      </c>
      <c r="B31" s="256" t="s">
        <v>94</v>
      </c>
      <c r="C31" s="260"/>
      <c r="D31" s="260"/>
      <c r="E31" s="280"/>
      <c r="F31" s="273" t="s">
        <v>330</v>
      </c>
    </row>
    <row r="32" spans="1:16" ht="15.75" x14ac:dyDescent="0.25">
      <c r="A32" s="369"/>
      <c r="D32" s="370"/>
    </row>
    <row r="33" spans="1:2" ht="15.75" x14ac:dyDescent="0.25">
      <c r="A33" s="363"/>
      <c r="B33" s="363"/>
    </row>
    <row r="34" spans="1:2" ht="15.75" x14ac:dyDescent="0.25">
      <c r="A34" s="385"/>
      <c r="B34" s="363"/>
    </row>
    <row r="35" spans="1:2" ht="15.75" x14ac:dyDescent="0.25">
      <c r="A35" s="363"/>
      <c r="B35" s="363"/>
    </row>
    <row r="37" spans="1:2" ht="15.75" x14ac:dyDescent="0.25">
      <c r="A37" s="363"/>
      <c r="B37" s="363"/>
    </row>
    <row r="38" spans="1:2" ht="15.75" x14ac:dyDescent="0.25">
      <c r="A38" s="363"/>
    </row>
    <row r="39" spans="1:2" ht="15.75" x14ac:dyDescent="0.25">
      <c r="A39" s="363"/>
    </row>
    <row r="40" spans="1:2" ht="15.75" x14ac:dyDescent="0.25">
      <c r="A40" s="363"/>
    </row>
    <row r="41" spans="1:2" ht="15.75" x14ac:dyDescent="0.25">
      <c r="A41" s="363"/>
    </row>
    <row r="42" spans="1:2" ht="15.75" x14ac:dyDescent="0.25">
      <c r="A42" s="363"/>
    </row>
    <row r="43" spans="1:2" ht="15.75" x14ac:dyDescent="0.25">
      <c r="A43" s="363"/>
    </row>
    <row r="44" spans="1:2" ht="15.75" x14ac:dyDescent="0.25">
      <c r="A44" s="363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067F6-D364-4A29-8C6E-23BC1300320B}">
  <dimension ref="A1:S63"/>
  <sheetViews>
    <sheetView topLeftCell="A14" zoomScale="98" zoomScaleNormal="98" workbookViewId="0">
      <selection activeCell="C38" sqref="C38:E43"/>
    </sheetView>
  </sheetViews>
  <sheetFormatPr defaultColWidth="9.140625" defaultRowHeight="12.75" x14ac:dyDescent="0.2"/>
  <cols>
    <col min="1" max="4" width="9.140625" style="218"/>
    <col min="5" max="5" width="10" style="218" bestFit="1" customWidth="1"/>
    <col min="6" max="6" width="10" style="218" customWidth="1"/>
    <col min="7" max="7" width="11" style="218" bestFit="1" customWidth="1"/>
    <col min="8" max="14" width="9.140625" style="218"/>
    <col min="15" max="15" width="22.28515625" style="218" customWidth="1"/>
    <col min="16" max="16" width="19.140625" style="218" bestFit="1" customWidth="1"/>
    <col min="17" max="16384" width="9.140625" style="218"/>
  </cols>
  <sheetData>
    <row r="1" spans="1:19" hidden="1" x14ac:dyDescent="0.2">
      <c r="D1" s="218" t="s">
        <v>346</v>
      </c>
      <c r="J1" s="233">
        <v>1</v>
      </c>
      <c r="K1" s="233">
        <v>2</v>
      </c>
      <c r="L1" s="233">
        <v>3</v>
      </c>
      <c r="M1" s="233">
        <v>4</v>
      </c>
      <c r="N1" s="233">
        <v>5</v>
      </c>
      <c r="O1" s="233">
        <v>6</v>
      </c>
      <c r="P1" s="233">
        <v>7</v>
      </c>
      <c r="Q1" s="233">
        <v>8</v>
      </c>
      <c r="R1" s="233">
        <v>9</v>
      </c>
      <c r="S1" s="233">
        <v>0</v>
      </c>
    </row>
    <row r="2" spans="1:19" hidden="1" x14ac:dyDescent="0.2">
      <c r="A2" s="237" t="s">
        <v>1</v>
      </c>
      <c r="B2" s="237" t="s">
        <v>255</v>
      </c>
      <c r="C2" s="237" t="s">
        <v>254</v>
      </c>
      <c r="I2" s="218" t="s">
        <v>120</v>
      </c>
      <c r="J2" s="240" t="s">
        <v>398</v>
      </c>
      <c r="K2" s="241" t="s">
        <v>94</v>
      </c>
      <c r="L2" s="239" t="s">
        <v>209</v>
      </c>
      <c r="M2" s="218" t="s">
        <v>209</v>
      </c>
      <c r="N2" s="242" t="s">
        <v>241</v>
      </c>
    </row>
    <row r="3" spans="1:19" hidden="1" x14ac:dyDescent="0.2">
      <c r="A3" s="284">
        <v>44670</v>
      </c>
      <c r="B3" s="304" t="s">
        <v>467</v>
      </c>
      <c r="H3" s="233"/>
      <c r="I3" s="218" t="s">
        <v>94</v>
      </c>
      <c r="J3" s="238" t="s">
        <v>209</v>
      </c>
      <c r="K3" s="242" t="s">
        <v>120</v>
      </c>
      <c r="L3" s="218" t="s">
        <v>398</v>
      </c>
      <c r="M3" s="241" t="s">
        <v>241</v>
      </c>
      <c r="N3" s="239" t="s">
        <v>209</v>
      </c>
    </row>
    <row r="4" spans="1:19" hidden="1" x14ac:dyDescent="0.2">
      <c r="A4" s="283" t="s">
        <v>273</v>
      </c>
      <c r="B4" s="226"/>
      <c r="H4" s="233"/>
      <c r="I4" s="218" t="s">
        <v>398</v>
      </c>
      <c r="J4" s="241" t="s">
        <v>120</v>
      </c>
      <c r="K4" s="218" t="s">
        <v>241</v>
      </c>
      <c r="L4" s="238" t="s">
        <v>94</v>
      </c>
      <c r="M4" s="242" t="s">
        <v>209</v>
      </c>
      <c r="N4" s="240" t="s">
        <v>209</v>
      </c>
    </row>
    <row r="5" spans="1:19" hidden="1" x14ac:dyDescent="0.2">
      <c r="A5" s="283"/>
      <c r="B5" s="226"/>
      <c r="H5" s="233"/>
      <c r="I5" s="218" t="s">
        <v>209</v>
      </c>
      <c r="J5" s="239" t="s">
        <v>94</v>
      </c>
      <c r="K5" s="238" t="s">
        <v>209</v>
      </c>
      <c r="L5" s="242" t="s">
        <v>241</v>
      </c>
      <c r="M5" s="240" t="s">
        <v>120</v>
      </c>
      <c r="N5" s="218" t="s">
        <v>398</v>
      </c>
    </row>
    <row r="6" spans="1:19" ht="13.5" thickBot="1" x14ac:dyDescent="0.25">
      <c r="A6" s="283"/>
      <c r="B6" s="226"/>
      <c r="F6" s="218" t="s">
        <v>367</v>
      </c>
      <c r="G6" s="218" t="s">
        <v>418</v>
      </c>
      <c r="H6" s="233"/>
      <c r="J6" s="239"/>
      <c r="K6" s="238"/>
      <c r="L6" s="242"/>
      <c r="M6" s="240"/>
    </row>
    <row r="7" spans="1:19" x14ac:dyDescent="0.2">
      <c r="A7" s="284">
        <v>45769</v>
      </c>
      <c r="B7" s="453" t="s">
        <v>253</v>
      </c>
      <c r="C7" s="229">
        <v>700</v>
      </c>
      <c r="D7" s="229" t="s">
        <v>463</v>
      </c>
      <c r="E7" s="491" t="s">
        <v>120</v>
      </c>
      <c r="F7" s="233" t="s">
        <v>43</v>
      </c>
      <c r="G7" s="233"/>
      <c r="H7" s="233"/>
      <c r="J7" s="242" t="s">
        <v>415</v>
      </c>
      <c r="K7" s="239" t="s">
        <v>416</v>
      </c>
      <c r="L7" s="240" t="s">
        <v>417</v>
      </c>
      <c r="M7" s="238"/>
      <c r="N7" s="241"/>
      <c r="O7" s="218">
        <f>9*3</f>
        <v>27</v>
      </c>
    </row>
    <row r="8" spans="1:19" x14ac:dyDescent="0.2">
      <c r="A8" s="283" t="s">
        <v>273</v>
      </c>
      <c r="B8" s="454"/>
      <c r="C8" s="225">
        <v>800</v>
      </c>
      <c r="D8" s="492" t="s">
        <v>94</v>
      </c>
      <c r="E8" s="310" t="s">
        <v>467</v>
      </c>
      <c r="F8" s="233"/>
      <c r="G8" s="233"/>
      <c r="H8" s="233"/>
      <c r="K8" s="240"/>
      <c r="L8" s="241"/>
      <c r="M8" s="239"/>
      <c r="N8" s="238"/>
    </row>
    <row r="9" spans="1:19" ht="13.5" thickBot="1" x14ac:dyDescent="0.25">
      <c r="A9" s="285"/>
      <c r="B9" s="455"/>
      <c r="C9" s="221">
        <v>900</v>
      </c>
      <c r="D9" s="493" t="s">
        <v>427</v>
      </c>
      <c r="E9" s="314" t="s">
        <v>398</v>
      </c>
      <c r="F9" s="233"/>
      <c r="G9" s="233"/>
      <c r="H9" s="233"/>
    </row>
    <row r="10" spans="1:19" ht="13.5" thickBot="1" x14ac:dyDescent="0.25">
      <c r="A10" s="284">
        <f>A7+7</f>
        <v>45776</v>
      </c>
      <c r="B10" s="453" t="s">
        <v>252</v>
      </c>
      <c r="C10" s="229">
        <v>700</v>
      </c>
      <c r="D10" s="229" t="s">
        <v>467</v>
      </c>
      <c r="E10" s="493" t="s">
        <v>427</v>
      </c>
      <c r="F10" s="477" t="s">
        <v>479</v>
      </c>
      <c r="G10" s="233"/>
      <c r="H10" s="233" t="s">
        <v>367</v>
      </c>
      <c r="I10" s="218" t="s">
        <v>395</v>
      </c>
      <c r="L10" s="233" t="s">
        <v>365</v>
      </c>
      <c r="M10" s="233" t="s">
        <v>366</v>
      </c>
      <c r="O10" s="233">
        <v>7</v>
      </c>
      <c r="P10" s="233">
        <v>8</v>
      </c>
      <c r="Q10" s="233">
        <v>9</v>
      </c>
    </row>
    <row r="11" spans="1:19" ht="13.5" thickBot="1" x14ac:dyDescent="0.25">
      <c r="A11" s="283" t="s">
        <v>273</v>
      </c>
      <c r="B11" s="456"/>
      <c r="C11" s="225">
        <v>800</v>
      </c>
      <c r="D11" s="493" t="s">
        <v>463</v>
      </c>
      <c r="E11" s="221" t="s">
        <v>398</v>
      </c>
      <c r="F11" s="336"/>
      <c r="G11" s="233"/>
      <c r="H11" s="233" t="s">
        <v>52</v>
      </c>
      <c r="I11" s="233"/>
      <c r="J11" s="233">
        <v>3</v>
      </c>
      <c r="K11" s="475" t="s">
        <v>463</v>
      </c>
      <c r="L11" s="476">
        <v>7</v>
      </c>
      <c r="M11" s="233">
        <v>2</v>
      </c>
      <c r="N11" s="233">
        <f t="shared" ref="N11:N19" si="0">O11+P11+Q11</f>
        <v>10</v>
      </c>
      <c r="O11" s="233">
        <v>4</v>
      </c>
      <c r="P11" s="233">
        <v>3</v>
      </c>
      <c r="Q11" s="233">
        <v>3</v>
      </c>
      <c r="R11" s="218" t="s">
        <v>285</v>
      </c>
    </row>
    <row r="12" spans="1:19" ht="13.5" thickBot="1" x14ac:dyDescent="0.25">
      <c r="A12" s="285"/>
      <c r="B12" s="455"/>
      <c r="C12" s="221">
        <v>900</v>
      </c>
      <c r="D12" s="493" t="s">
        <v>94</v>
      </c>
      <c r="E12" s="314" t="s">
        <v>120</v>
      </c>
      <c r="F12" s="336"/>
      <c r="G12" s="233"/>
      <c r="H12" s="233" t="s">
        <v>52</v>
      </c>
      <c r="I12" s="233"/>
      <c r="J12" s="233">
        <v>4</v>
      </c>
      <c r="K12" s="475" t="s">
        <v>120</v>
      </c>
      <c r="L12" s="476">
        <v>5</v>
      </c>
      <c r="M12" s="233">
        <v>4</v>
      </c>
      <c r="N12" s="233">
        <f t="shared" si="0"/>
        <v>10</v>
      </c>
      <c r="O12" s="233">
        <v>4</v>
      </c>
      <c r="P12" s="424">
        <v>3</v>
      </c>
      <c r="Q12" s="233">
        <v>3</v>
      </c>
      <c r="R12" s="240" t="s">
        <v>120</v>
      </c>
    </row>
    <row r="13" spans="1:19" ht="13.5" thickBot="1" x14ac:dyDescent="0.25">
      <c r="A13" s="283">
        <f>A10+7</f>
        <v>45783</v>
      </c>
      <c r="B13" s="463" t="s">
        <v>250</v>
      </c>
      <c r="C13" s="229">
        <v>700</v>
      </c>
      <c r="D13" s="229" t="s">
        <v>94</v>
      </c>
      <c r="E13" s="493" t="s">
        <v>427</v>
      </c>
      <c r="F13" s="336" t="s">
        <v>62</v>
      </c>
      <c r="G13" s="233"/>
      <c r="H13" s="233"/>
      <c r="I13" s="233"/>
      <c r="J13" s="233"/>
      <c r="L13" s="233"/>
      <c r="M13" s="233"/>
      <c r="N13" s="233"/>
      <c r="O13" s="233"/>
      <c r="P13" s="424"/>
      <c r="Q13" s="233"/>
      <c r="R13" s="240"/>
    </row>
    <row r="14" spans="1:19" ht="13.5" thickBot="1" x14ac:dyDescent="0.25">
      <c r="A14" s="283" t="s">
        <v>273</v>
      </c>
      <c r="B14" s="456"/>
      <c r="C14" s="225">
        <v>800</v>
      </c>
      <c r="D14" s="221" t="s">
        <v>398</v>
      </c>
      <c r="E14" s="493" t="s">
        <v>120</v>
      </c>
      <c r="F14" s="336"/>
      <c r="G14" s="472"/>
      <c r="H14" s="233"/>
      <c r="I14" s="233"/>
      <c r="J14" s="233"/>
      <c r="L14" s="233"/>
      <c r="M14" s="233"/>
      <c r="N14" s="233"/>
      <c r="O14" s="233"/>
      <c r="P14" s="424"/>
      <c r="Q14" s="233"/>
      <c r="R14" s="240"/>
    </row>
    <row r="15" spans="1:19" ht="13.5" thickBot="1" x14ac:dyDescent="0.25">
      <c r="A15" s="283"/>
      <c r="B15" s="456"/>
      <c r="C15" s="221">
        <v>900</v>
      </c>
      <c r="D15" s="493" t="s">
        <v>463</v>
      </c>
      <c r="E15" s="314" t="s">
        <v>467</v>
      </c>
      <c r="F15" s="336"/>
      <c r="G15" s="233"/>
      <c r="H15" s="233"/>
      <c r="I15" s="233"/>
      <c r="J15" s="233"/>
      <c r="L15" s="233"/>
      <c r="M15" s="233"/>
      <c r="N15" s="233"/>
      <c r="O15" s="233"/>
      <c r="P15" s="424"/>
      <c r="Q15" s="233"/>
      <c r="R15" s="240"/>
    </row>
    <row r="16" spans="1:19" x14ac:dyDescent="0.2">
      <c r="A16" s="284">
        <f>A13+7</f>
        <v>45790</v>
      </c>
      <c r="B16" s="457" t="s">
        <v>249</v>
      </c>
      <c r="C16" s="229">
        <v>700</v>
      </c>
      <c r="D16" s="445" t="s">
        <v>463</v>
      </c>
      <c r="E16" s="308" t="s">
        <v>94</v>
      </c>
      <c r="F16" s="336" t="s">
        <v>62</v>
      </c>
      <c r="G16" s="233"/>
      <c r="H16" s="233" t="s">
        <v>399</v>
      </c>
      <c r="I16" s="233"/>
      <c r="J16" s="233">
        <v>5</v>
      </c>
      <c r="K16" s="240" t="s">
        <v>94</v>
      </c>
      <c r="L16" s="233">
        <v>5</v>
      </c>
      <c r="M16" s="233">
        <v>4</v>
      </c>
      <c r="N16" s="233">
        <f t="shared" si="0"/>
        <v>10</v>
      </c>
      <c r="O16" s="233">
        <v>2</v>
      </c>
      <c r="P16" s="233">
        <v>4</v>
      </c>
      <c r="Q16" s="233">
        <v>4</v>
      </c>
      <c r="R16" s="218" t="s">
        <v>94</v>
      </c>
      <c r="S16" s="218" t="s">
        <v>211</v>
      </c>
    </row>
    <row r="17" spans="1:19" x14ac:dyDescent="0.2">
      <c r="A17" s="283" t="s">
        <v>273</v>
      </c>
      <c r="B17" s="458"/>
      <c r="C17" s="225">
        <v>800</v>
      </c>
      <c r="D17" s="443" t="s">
        <v>427</v>
      </c>
      <c r="E17" s="310" t="s">
        <v>120</v>
      </c>
      <c r="F17" s="478"/>
      <c r="G17" s="470"/>
      <c r="H17" s="233"/>
      <c r="I17" s="237" t="s">
        <v>468</v>
      </c>
      <c r="J17" s="233">
        <v>6</v>
      </c>
      <c r="K17" s="240" t="s">
        <v>467</v>
      </c>
      <c r="L17" s="233">
        <v>0</v>
      </c>
      <c r="M17" s="233">
        <v>8</v>
      </c>
      <c r="N17" s="233">
        <f t="shared" si="0"/>
        <v>10</v>
      </c>
      <c r="O17" s="233">
        <v>4</v>
      </c>
      <c r="P17" s="425">
        <v>3</v>
      </c>
      <c r="Q17" s="233">
        <v>3</v>
      </c>
      <c r="R17" s="218" t="s">
        <v>467</v>
      </c>
      <c r="S17" s="218" t="s">
        <v>188</v>
      </c>
    </row>
    <row r="18" spans="1:19" ht="13.5" thickBot="1" x14ac:dyDescent="0.25">
      <c r="A18" s="285"/>
      <c r="B18" s="459"/>
      <c r="C18" s="221">
        <v>900</v>
      </c>
      <c r="D18" s="442" t="s">
        <v>398</v>
      </c>
      <c r="E18" s="314" t="s">
        <v>467</v>
      </c>
      <c r="F18" s="336"/>
      <c r="G18" s="233"/>
      <c r="H18" s="233" t="s">
        <v>46</v>
      </c>
      <c r="I18" s="237"/>
      <c r="J18" s="233">
        <v>1</v>
      </c>
      <c r="K18" s="240" t="s">
        <v>427</v>
      </c>
      <c r="L18" s="233">
        <v>6</v>
      </c>
      <c r="M18" s="233">
        <v>2</v>
      </c>
      <c r="N18" s="233">
        <f t="shared" si="0"/>
        <v>10</v>
      </c>
      <c r="O18" s="233">
        <v>4</v>
      </c>
      <c r="P18" s="426">
        <v>3</v>
      </c>
      <c r="Q18" s="233">
        <v>3</v>
      </c>
      <c r="R18" s="218" t="s">
        <v>427</v>
      </c>
    </row>
    <row r="19" spans="1:19" ht="13.5" thickBot="1" x14ac:dyDescent="0.25">
      <c r="A19" s="284">
        <f>A16+7</f>
        <v>45797</v>
      </c>
      <c r="B19" s="453" t="s">
        <v>248</v>
      </c>
      <c r="C19" s="362">
        <v>700</v>
      </c>
      <c r="D19" s="445" t="s">
        <v>120</v>
      </c>
      <c r="E19" s="308" t="s">
        <v>467</v>
      </c>
      <c r="F19" s="479" t="s">
        <v>43</v>
      </c>
      <c r="G19" s="470"/>
      <c r="H19" s="233" t="s">
        <v>46</v>
      </c>
      <c r="I19" s="237" t="s">
        <v>396</v>
      </c>
      <c r="J19" s="233">
        <v>2</v>
      </c>
      <c r="K19" s="475" t="s">
        <v>398</v>
      </c>
      <c r="L19" s="476">
        <v>4</v>
      </c>
      <c r="M19" s="233">
        <v>5</v>
      </c>
      <c r="N19" s="233">
        <f t="shared" si="0"/>
        <v>10</v>
      </c>
      <c r="O19" s="233">
        <v>2</v>
      </c>
      <c r="P19" s="233">
        <v>4</v>
      </c>
      <c r="Q19" s="233">
        <v>4</v>
      </c>
      <c r="R19" s="240" t="s">
        <v>398</v>
      </c>
      <c r="S19" s="233" t="s">
        <v>211</v>
      </c>
    </row>
    <row r="20" spans="1:19" x14ac:dyDescent="0.2">
      <c r="A20" s="283" t="s">
        <v>273</v>
      </c>
      <c r="B20" s="454"/>
      <c r="C20" s="345">
        <v>800</v>
      </c>
      <c r="D20" s="445" t="s">
        <v>94</v>
      </c>
      <c r="E20" s="310" t="s">
        <v>398</v>
      </c>
      <c r="F20" s="336"/>
      <c r="G20" s="233"/>
      <c r="H20" s="233"/>
      <c r="I20" s="233"/>
      <c r="J20" s="233"/>
      <c r="K20" s="240"/>
      <c r="L20" s="233">
        <f>SUM(L11:L19)</f>
        <v>27</v>
      </c>
      <c r="M20" s="233"/>
      <c r="N20" s="233"/>
      <c r="O20" s="233"/>
      <c r="P20" s="427"/>
      <c r="Q20" s="233"/>
    </row>
    <row r="21" spans="1:19" ht="13.5" thickBot="1" x14ac:dyDescent="0.25">
      <c r="A21" s="285"/>
      <c r="B21" s="460"/>
      <c r="C21" s="347">
        <v>900</v>
      </c>
      <c r="D21" s="442" t="s">
        <v>463</v>
      </c>
      <c r="E21" s="225" t="s">
        <v>427</v>
      </c>
      <c r="F21" s="336"/>
      <c r="G21" s="233"/>
      <c r="H21" s="233"/>
      <c r="I21" s="233"/>
      <c r="J21" s="233"/>
      <c r="L21" s="233"/>
      <c r="M21" s="233"/>
      <c r="O21" s="233">
        <f>SUM(O11:O19)</f>
        <v>20</v>
      </c>
      <c r="P21" s="233">
        <f>SUM(P11:P19)</f>
        <v>20</v>
      </c>
      <c r="Q21" s="233">
        <f>SUM(Q11:Q19)</f>
        <v>20</v>
      </c>
      <c r="R21" s="233"/>
      <c r="S21" s="233"/>
    </row>
    <row r="22" spans="1:19" ht="13.5" thickBot="1" x14ac:dyDescent="0.25">
      <c r="A22" s="284">
        <f>A19+7</f>
        <v>45804</v>
      </c>
      <c r="B22" s="453" t="s">
        <v>247</v>
      </c>
      <c r="C22" s="362">
        <v>700</v>
      </c>
      <c r="D22" s="445" t="s">
        <v>427</v>
      </c>
      <c r="E22" s="308" t="s">
        <v>120</v>
      </c>
      <c r="F22" s="479" t="s">
        <v>43</v>
      </c>
      <c r="G22" s="470"/>
      <c r="H22" s="481" t="s">
        <v>439</v>
      </c>
      <c r="I22" s="218" t="s">
        <v>444</v>
      </c>
      <c r="M22" s="233"/>
      <c r="N22" s="240" t="s">
        <v>442</v>
      </c>
    </row>
    <row r="23" spans="1:19" ht="13.5" thickBot="1" x14ac:dyDescent="0.25">
      <c r="A23" s="283" t="s">
        <v>273</v>
      </c>
      <c r="B23" s="456"/>
      <c r="C23" s="345">
        <v>800</v>
      </c>
      <c r="D23" s="445" t="s">
        <v>463</v>
      </c>
      <c r="E23" s="225" t="s">
        <v>94</v>
      </c>
      <c r="F23" s="336"/>
      <c r="G23" s="233"/>
      <c r="H23" s="233"/>
      <c r="I23" s="218" t="s">
        <v>445</v>
      </c>
      <c r="J23" s="237"/>
      <c r="K23" s="240"/>
      <c r="L23" s="237"/>
      <c r="N23" s="482">
        <v>45678</v>
      </c>
      <c r="O23" s="218" t="s">
        <v>440</v>
      </c>
    </row>
    <row r="24" spans="1:19" ht="13.5" thickBot="1" x14ac:dyDescent="0.25">
      <c r="A24" s="283"/>
      <c r="B24" s="455"/>
      <c r="C24" s="347">
        <v>900</v>
      </c>
      <c r="D24" s="445" t="s">
        <v>398</v>
      </c>
      <c r="E24" s="314" t="s">
        <v>467</v>
      </c>
      <c r="F24" s="336"/>
      <c r="G24" s="233"/>
      <c r="H24" s="233"/>
      <c r="J24" s="233" t="s">
        <v>369</v>
      </c>
      <c r="L24" s="233"/>
      <c r="M24" s="233"/>
      <c r="N24" s="483">
        <f>N23+7</f>
        <v>45685</v>
      </c>
      <c r="O24" s="233" t="s">
        <v>440</v>
      </c>
    </row>
    <row r="25" spans="1:19" x14ac:dyDescent="0.2">
      <c r="A25" s="284">
        <f>A22+7</f>
        <v>45811</v>
      </c>
      <c r="B25" s="453" t="s">
        <v>245</v>
      </c>
      <c r="C25" s="229">
        <v>700</v>
      </c>
      <c r="D25" s="443" t="s">
        <v>94</v>
      </c>
      <c r="E25" s="308" t="s">
        <v>467</v>
      </c>
      <c r="F25" s="336" t="s">
        <v>62</v>
      </c>
      <c r="G25" s="233"/>
      <c r="H25" s="233"/>
      <c r="I25" s="233"/>
      <c r="J25" s="233" t="s">
        <v>120</v>
      </c>
      <c r="L25" s="233"/>
      <c r="M25" s="233">
        <v>1</v>
      </c>
      <c r="N25" s="356">
        <f t="shared" ref="N25:N45" si="1">N24+7</f>
        <v>45692</v>
      </c>
      <c r="O25" s="233" t="s">
        <v>449</v>
      </c>
      <c r="P25" s="218" t="s">
        <v>459</v>
      </c>
    </row>
    <row r="26" spans="1:19" x14ac:dyDescent="0.2">
      <c r="A26" s="283" t="s">
        <v>273</v>
      </c>
      <c r="B26" s="456"/>
      <c r="C26" s="225">
        <v>800</v>
      </c>
      <c r="D26" s="443" t="s">
        <v>427</v>
      </c>
      <c r="E26" s="225" t="s">
        <v>398</v>
      </c>
      <c r="F26" s="336"/>
      <c r="G26" s="233"/>
      <c r="H26" s="233"/>
      <c r="I26" s="233"/>
      <c r="J26" s="233" t="s">
        <v>399</v>
      </c>
      <c r="L26" s="233"/>
      <c r="M26" s="233">
        <v>2</v>
      </c>
      <c r="N26" s="486">
        <f t="shared" si="1"/>
        <v>45699</v>
      </c>
      <c r="O26" s="233" t="s">
        <v>447</v>
      </c>
      <c r="P26" s="218" t="s">
        <v>460</v>
      </c>
      <c r="Q26" s="484"/>
    </row>
    <row r="27" spans="1:19" ht="13.5" thickBot="1" x14ac:dyDescent="0.25">
      <c r="A27" s="283"/>
      <c r="B27" s="456"/>
      <c r="C27" s="296">
        <v>900</v>
      </c>
      <c r="D27" s="296" t="s">
        <v>463</v>
      </c>
      <c r="E27" s="446" t="s">
        <v>120</v>
      </c>
      <c r="F27" s="494" t="s">
        <v>480</v>
      </c>
      <c r="G27" s="480"/>
      <c r="H27" s="233"/>
      <c r="I27" s="233"/>
      <c r="J27" s="233" t="s">
        <v>406</v>
      </c>
      <c r="K27" s="240"/>
      <c r="L27" s="233"/>
      <c r="M27" s="233">
        <v>3</v>
      </c>
      <c r="N27" s="483">
        <f t="shared" si="1"/>
        <v>45706</v>
      </c>
      <c r="O27" s="233" t="s">
        <v>456</v>
      </c>
      <c r="P27" s="218" t="s">
        <v>458</v>
      </c>
    </row>
    <row r="28" spans="1:19" ht="13.5" thickBot="1" x14ac:dyDescent="0.25">
      <c r="A28" s="489">
        <v>45818</v>
      </c>
      <c r="B28" s="490" t="s">
        <v>469</v>
      </c>
      <c r="C28" s="431"/>
      <c r="D28" s="471"/>
      <c r="E28" s="432"/>
      <c r="F28" s="336"/>
      <c r="G28" s="480"/>
      <c r="H28" s="233"/>
      <c r="I28" s="233"/>
      <c r="J28" s="233"/>
      <c r="K28" s="240"/>
      <c r="L28" s="233"/>
      <c r="M28" s="233"/>
      <c r="N28" s="483"/>
      <c r="O28" s="233"/>
    </row>
    <row r="29" spans="1:19" ht="15" x14ac:dyDescent="0.25">
      <c r="A29" s="283">
        <v>45825</v>
      </c>
      <c r="B29" s="463" t="s">
        <v>244</v>
      </c>
      <c r="C29" s="315">
        <v>700</v>
      </c>
      <c r="D29" s="495" t="s">
        <v>463</v>
      </c>
      <c r="E29" s="436" t="s">
        <v>467</v>
      </c>
      <c r="F29" s="477" t="s">
        <v>480</v>
      </c>
      <c r="G29" s="233"/>
      <c r="H29" s="233"/>
      <c r="I29" s="233"/>
      <c r="J29" s="233"/>
      <c r="K29" s="233"/>
      <c r="L29" s="233"/>
      <c r="M29" s="233">
        <v>4</v>
      </c>
      <c r="N29" s="483">
        <f>N27+7</f>
        <v>45713</v>
      </c>
      <c r="O29" s="233" t="s">
        <v>456</v>
      </c>
      <c r="P29" s="218" t="s">
        <v>457</v>
      </c>
    </row>
    <row r="30" spans="1:19" ht="15" x14ac:dyDescent="0.25">
      <c r="A30" s="283" t="s">
        <v>273</v>
      </c>
      <c r="B30" s="456"/>
      <c r="C30" s="225">
        <v>800</v>
      </c>
      <c r="D30" s="495" t="s">
        <v>398</v>
      </c>
      <c r="E30" s="225" t="s">
        <v>120</v>
      </c>
      <c r="G30" s="233"/>
      <c r="H30" s="233"/>
      <c r="I30" s="233"/>
      <c r="J30" s="233"/>
      <c r="K30" s="233"/>
      <c r="L30" s="233"/>
      <c r="M30" s="233">
        <v>5</v>
      </c>
      <c r="N30" s="483">
        <f t="shared" si="1"/>
        <v>45720</v>
      </c>
      <c r="O30" s="233" t="s">
        <v>441</v>
      </c>
      <c r="S30" s="218">
        <f>3500/2</f>
        <v>1750</v>
      </c>
    </row>
    <row r="31" spans="1:19" ht="13.5" thickBot="1" x14ac:dyDescent="0.25">
      <c r="A31" s="285"/>
      <c r="B31" s="455"/>
      <c r="C31" s="221">
        <v>900</v>
      </c>
      <c r="D31" s="442" t="s">
        <v>94</v>
      </c>
      <c r="E31" s="314" t="s">
        <v>427</v>
      </c>
      <c r="F31" s="336"/>
      <c r="G31" s="336"/>
      <c r="H31" s="233"/>
      <c r="I31" s="233"/>
      <c r="J31" s="233">
        <v>7</v>
      </c>
      <c r="K31" s="233">
        <v>8</v>
      </c>
      <c r="L31" s="233">
        <v>9</v>
      </c>
      <c r="M31" s="233">
        <v>6</v>
      </c>
      <c r="N31" s="483">
        <f t="shared" si="1"/>
        <v>45727</v>
      </c>
      <c r="O31" s="448" t="s">
        <v>450</v>
      </c>
    </row>
    <row r="32" spans="1:19" x14ac:dyDescent="0.2">
      <c r="A32" s="284">
        <f>A29+7</f>
        <v>45832</v>
      </c>
      <c r="B32" s="453" t="s">
        <v>243</v>
      </c>
      <c r="C32" s="362">
        <v>700</v>
      </c>
      <c r="D32" s="229" t="s">
        <v>463</v>
      </c>
      <c r="E32" s="308" t="s">
        <v>398</v>
      </c>
      <c r="F32" s="496" t="s">
        <v>486</v>
      </c>
      <c r="G32" s="233"/>
      <c r="H32" s="336"/>
      <c r="I32" s="233" t="s">
        <v>427</v>
      </c>
      <c r="J32" s="233">
        <v>3</v>
      </c>
      <c r="K32" s="233">
        <v>4</v>
      </c>
      <c r="L32" s="233">
        <v>3</v>
      </c>
      <c r="M32" s="233">
        <v>7</v>
      </c>
      <c r="N32" s="483">
        <f t="shared" si="1"/>
        <v>45734</v>
      </c>
      <c r="O32" s="233" t="s">
        <v>451</v>
      </c>
      <c r="P32" s="218" t="s">
        <v>473</v>
      </c>
    </row>
    <row r="33" spans="1:17" ht="13.5" thickBot="1" x14ac:dyDescent="0.25">
      <c r="A33" s="283" t="s">
        <v>273</v>
      </c>
      <c r="B33" s="456"/>
      <c r="C33" s="345">
        <v>800</v>
      </c>
      <c r="D33" s="225" t="s">
        <v>467</v>
      </c>
      <c r="E33" s="310" t="s">
        <v>427</v>
      </c>
      <c r="F33" s="336"/>
      <c r="G33" s="336"/>
      <c r="H33" s="233"/>
      <c r="I33" s="233" t="s">
        <v>94</v>
      </c>
      <c r="J33" s="233">
        <v>3</v>
      </c>
      <c r="K33" s="233">
        <v>3</v>
      </c>
      <c r="L33" s="233">
        <v>4</v>
      </c>
      <c r="M33" s="233">
        <v>8</v>
      </c>
      <c r="N33" s="483">
        <f t="shared" si="1"/>
        <v>45741</v>
      </c>
      <c r="O33" s="233" t="s">
        <v>87</v>
      </c>
    </row>
    <row r="34" spans="1:17" ht="13.5" thickBot="1" x14ac:dyDescent="0.25">
      <c r="A34" s="285"/>
      <c r="B34" s="455"/>
      <c r="C34" s="347">
        <v>900</v>
      </c>
      <c r="D34" s="229" t="s">
        <v>94</v>
      </c>
      <c r="E34" s="314" t="s">
        <v>120</v>
      </c>
      <c r="F34" s="336"/>
      <c r="G34" s="233" t="s">
        <v>437</v>
      </c>
      <c r="H34" s="233"/>
      <c r="I34" s="233" t="s">
        <v>467</v>
      </c>
      <c r="J34" s="233">
        <v>5</v>
      </c>
      <c r="K34" s="233">
        <v>2</v>
      </c>
      <c r="L34" s="233">
        <v>3</v>
      </c>
      <c r="M34" s="233">
        <v>9</v>
      </c>
      <c r="N34" s="483">
        <f t="shared" si="1"/>
        <v>45748</v>
      </c>
      <c r="O34" s="233" t="s">
        <v>452</v>
      </c>
    </row>
    <row r="35" spans="1:17" x14ac:dyDescent="0.2">
      <c r="A35" s="284">
        <f>A32+7</f>
        <v>45839</v>
      </c>
      <c r="B35" s="453" t="s">
        <v>242</v>
      </c>
      <c r="C35" s="229">
        <v>700</v>
      </c>
      <c r="D35" s="497" t="s">
        <v>120</v>
      </c>
      <c r="E35" s="308" t="s">
        <v>467</v>
      </c>
      <c r="F35" s="336" t="s">
        <v>43</v>
      </c>
      <c r="G35" s="233"/>
      <c r="H35" s="336"/>
      <c r="I35" s="233" t="s">
        <v>463</v>
      </c>
      <c r="J35" s="233">
        <v>4</v>
      </c>
      <c r="K35" s="233">
        <v>3</v>
      </c>
      <c r="L35" s="233">
        <v>3</v>
      </c>
      <c r="M35" s="233">
        <v>10</v>
      </c>
      <c r="N35" s="483">
        <v>45755</v>
      </c>
      <c r="O35" s="233" t="s">
        <v>452</v>
      </c>
      <c r="P35" s="218" t="s">
        <v>472</v>
      </c>
    </row>
    <row r="36" spans="1:17" x14ac:dyDescent="0.2">
      <c r="A36" s="283" t="s">
        <v>273</v>
      </c>
      <c r="B36" s="456"/>
      <c r="C36" s="225">
        <v>800</v>
      </c>
      <c r="D36" s="499" t="s">
        <v>463</v>
      </c>
      <c r="E36" s="310" t="s">
        <v>427</v>
      </c>
      <c r="F36" s="233"/>
      <c r="G36" s="233"/>
      <c r="H36" s="233" t="s">
        <v>470</v>
      </c>
      <c r="I36" s="233" t="s">
        <v>398</v>
      </c>
      <c r="J36" s="233">
        <v>1</v>
      </c>
      <c r="K36" s="233">
        <v>5</v>
      </c>
      <c r="L36" s="233">
        <v>4</v>
      </c>
      <c r="M36" s="233">
        <v>11</v>
      </c>
      <c r="N36" s="483"/>
      <c r="O36" s="233"/>
    </row>
    <row r="37" spans="1:17" ht="13.5" thickBot="1" x14ac:dyDescent="0.25">
      <c r="A37" s="283"/>
      <c r="B37" s="456"/>
      <c r="C37" s="296">
        <v>900</v>
      </c>
      <c r="D37" s="296" t="s">
        <v>94</v>
      </c>
      <c r="E37" s="498" t="s">
        <v>398</v>
      </c>
      <c r="F37" s="336"/>
      <c r="G37" s="336"/>
      <c r="H37" s="233" t="s">
        <v>471</v>
      </c>
      <c r="I37" s="233" t="s">
        <v>120</v>
      </c>
      <c r="J37" s="233">
        <v>4</v>
      </c>
      <c r="K37" s="233">
        <v>3</v>
      </c>
      <c r="L37" s="233">
        <v>3</v>
      </c>
      <c r="M37" s="233">
        <v>12</v>
      </c>
      <c r="N37" s="483">
        <v>45769</v>
      </c>
      <c r="O37" s="233"/>
    </row>
    <row r="38" spans="1:17" x14ac:dyDescent="0.2">
      <c r="A38" s="284">
        <f>A35+7</f>
        <v>45846</v>
      </c>
      <c r="B38" s="453" t="s">
        <v>342</v>
      </c>
      <c r="C38" s="229">
        <v>700</v>
      </c>
      <c r="D38" s="229">
        <v>4</v>
      </c>
      <c r="E38" s="308">
        <v>5</v>
      </c>
      <c r="F38" s="500" t="s">
        <v>120</v>
      </c>
      <c r="G38" s="233" t="s">
        <v>398</v>
      </c>
      <c r="H38" s="233"/>
      <c r="I38" s="229"/>
      <c r="J38" s="229"/>
      <c r="K38" s="229"/>
      <c r="L38" s="308"/>
      <c r="M38" s="233">
        <v>14</v>
      </c>
      <c r="N38" s="483">
        <f>N37+7</f>
        <v>45776</v>
      </c>
      <c r="O38" s="233"/>
    </row>
    <row r="39" spans="1:17" x14ac:dyDescent="0.2">
      <c r="A39" s="283" t="s">
        <v>273</v>
      </c>
      <c r="B39" s="456" t="s">
        <v>343</v>
      </c>
      <c r="C39" s="225">
        <v>800</v>
      </c>
      <c r="D39" s="225">
        <v>3</v>
      </c>
      <c r="E39" s="310">
        <v>6</v>
      </c>
      <c r="F39" s="500" t="s">
        <v>94</v>
      </c>
      <c r="G39" s="233" t="s">
        <v>467</v>
      </c>
      <c r="H39" s="233"/>
      <c r="I39" s="225"/>
      <c r="J39" s="225"/>
      <c r="K39" s="225"/>
      <c r="L39" s="310"/>
      <c r="M39" s="233">
        <v>15</v>
      </c>
      <c r="N39" s="483">
        <f t="shared" si="1"/>
        <v>45783</v>
      </c>
      <c r="O39" s="233"/>
    </row>
    <row r="40" spans="1:17" ht="13.5" thickBot="1" x14ac:dyDescent="0.25">
      <c r="A40" s="285"/>
      <c r="B40" s="456" t="s">
        <v>382</v>
      </c>
      <c r="C40" s="221">
        <v>900</v>
      </c>
      <c r="D40" s="221">
        <v>1</v>
      </c>
      <c r="E40" s="314">
        <v>2</v>
      </c>
      <c r="F40" s="233" t="s">
        <v>466</v>
      </c>
      <c r="G40" s="233" t="s">
        <v>427</v>
      </c>
      <c r="H40" s="233"/>
      <c r="I40" s="221"/>
      <c r="J40" s="221"/>
      <c r="K40" s="221"/>
      <c r="L40" s="314"/>
      <c r="M40" s="233">
        <v>16</v>
      </c>
      <c r="N40" s="483">
        <f t="shared" si="1"/>
        <v>45790</v>
      </c>
      <c r="O40" s="233"/>
    </row>
    <row r="41" spans="1:17" x14ac:dyDescent="0.2">
      <c r="A41" s="466">
        <f>A38+7</f>
        <v>45853</v>
      </c>
      <c r="B41" s="453" t="s">
        <v>344</v>
      </c>
      <c r="C41" s="229">
        <v>700</v>
      </c>
      <c r="D41" s="229">
        <v>1</v>
      </c>
      <c r="E41" s="308" t="s">
        <v>342</v>
      </c>
      <c r="F41" s="218" t="s">
        <v>463</v>
      </c>
      <c r="G41" s="218" t="s">
        <v>120</v>
      </c>
      <c r="H41" s="233"/>
      <c r="I41" s="229"/>
      <c r="J41" s="229"/>
      <c r="K41" s="229"/>
      <c r="L41" s="308"/>
      <c r="M41" s="233">
        <v>17</v>
      </c>
      <c r="N41" s="483">
        <f t="shared" si="1"/>
        <v>45797</v>
      </c>
      <c r="O41" s="233"/>
    </row>
    <row r="42" spans="1:17" ht="19.5" customHeight="1" x14ac:dyDescent="0.2">
      <c r="A42" s="467" t="s">
        <v>273</v>
      </c>
      <c r="B42" s="456" t="s">
        <v>345</v>
      </c>
      <c r="C42" s="225">
        <v>800</v>
      </c>
      <c r="D42" s="225">
        <v>2</v>
      </c>
      <c r="E42" s="310" t="s">
        <v>343</v>
      </c>
      <c r="F42" s="218" t="s">
        <v>427</v>
      </c>
      <c r="G42" s="218" t="s">
        <v>94</v>
      </c>
      <c r="H42" s="233"/>
      <c r="I42" s="225"/>
      <c r="J42" s="225"/>
      <c r="K42" s="225"/>
      <c r="L42" s="310"/>
      <c r="M42" s="233">
        <f>M41+1</f>
        <v>18</v>
      </c>
      <c r="N42" s="483">
        <f t="shared" si="1"/>
        <v>45804</v>
      </c>
      <c r="O42" s="233"/>
    </row>
    <row r="43" spans="1:17" ht="19.5" customHeight="1" thickBot="1" x14ac:dyDescent="0.25">
      <c r="A43" s="468"/>
      <c r="B43" s="455" t="s">
        <v>319</v>
      </c>
      <c r="C43" s="221">
        <v>900</v>
      </c>
      <c r="D43" s="221" t="s">
        <v>344</v>
      </c>
      <c r="E43" s="314" t="s">
        <v>345</v>
      </c>
      <c r="H43" s="233"/>
      <c r="I43" s="221"/>
      <c r="J43" s="221"/>
      <c r="K43" s="221"/>
      <c r="L43" s="314"/>
      <c r="M43" s="233">
        <f>M42+1</f>
        <v>19</v>
      </c>
      <c r="N43" s="483">
        <f t="shared" si="1"/>
        <v>45811</v>
      </c>
      <c r="Q43" s="218" t="s">
        <v>484</v>
      </c>
    </row>
    <row r="44" spans="1:17" x14ac:dyDescent="0.2">
      <c r="A44" s="356"/>
      <c r="B44" s="232"/>
      <c r="C44" s="233"/>
      <c r="D44" s="233"/>
      <c r="E44" s="233"/>
      <c r="F44" s="233"/>
      <c r="G44" s="233"/>
      <c r="H44" s="237"/>
      <c r="M44" s="233">
        <f>M43+1</f>
        <v>20</v>
      </c>
      <c r="N44" s="483">
        <f t="shared" si="1"/>
        <v>45818</v>
      </c>
    </row>
    <row r="45" spans="1:17" x14ac:dyDescent="0.2">
      <c r="A45" s="356"/>
      <c r="B45" s="232"/>
      <c r="C45" s="233"/>
      <c r="D45" s="233"/>
      <c r="E45" s="233"/>
      <c r="F45" s="233"/>
      <c r="G45" s="233"/>
      <c r="H45" s="237"/>
      <c r="M45" s="233">
        <f>M44+1</f>
        <v>21</v>
      </c>
      <c r="N45" s="483">
        <f t="shared" si="1"/>
        <v>45825</v>
      </c>
    </row>
    <row r="46" spans="1:17" x14ac:dyDescent="0.2">
      <c r="C46" s="233"/>
      <c r="E46" s="289"/>
      <c r="F46" s="233" t="s">
        <v>427</v>
      </c>
      <c r="G46" s="289"/>
      <c r="N46" s="218" t="s">
        <v>454</v>
      </c>
      <c r="O46" s="218" t="s">
        <v>453</v>
      </c>
      <c r="P46" s="218" t="s">
        <v>455</v>
      </c>
    </row>
    <row r="47" spans="1:17" x14ac:dyDescent="0.2">
      <c r="F47" s="218" t="s">
        <v>461</v>
      </c>
    </row>
    <row r="48" spans="1:17" x14ac:dyDescent="0.2">
      <c r="F48" s="218" t="s">
        <v>462</v>
      </c>
    </row>
    <row r="49" spans="1:16" x14ac:dyDescent="0.2">
      <c r="A49" s="356"/>
      <c r="B49" s="232"/>
      <c r="C49" s="233"/>
      <c r="D49" s="233"/>
      <c r="E49" s="233"/>
      <c r="F49" s="233"/>
      <c r="G49" s="233"/>
    </row>
    <row r="50" spans="1:16" x14ac:dyDescent="0.2">
      <c r="A50" s="226"/>
      <c r="B50" s="232"/>
      <c r="C50" s="233"/>
      <c r="D50" s="233"/>
      <c r="E50" s="233"/>
      <c r="F50" s="233"/>
      <c r="G50" s="233"/>
      <c r="L50" s="218">
        <f>6*6*50</f>
        <v>1800</v>
      </c>
    </row>
    <row r="51" spans="1:16" x14ac:dyDescent="0.2">
      <c r="A51" s="226"/>
      <c r="B51" s="232"/>
      <c r="C51" s="233"/>
      <c r="D51" s="233"/>
      <c r="E51" s="233"/>
      <c r="F51" s="233"/>
      <c r="G51" s="233"/>
    </row>
    <row r="52" spans="1:16" x14ac:dyDescent="0.2">
      <c r="A52" s="356"/>
      <c r="B52" s="232"/>
      <c r="C52" s="233"/>
      <c r="D52" s="233"/>
      <c r="E52" s="233"/>
      <c r="F52" s="233"/>
      <c r="G52" s="233"/>
    </row>
    <row r="53" spans="1:16" x14ac:dyDescent="0.2">
      <c r="A53" s="356"/>
      <c r="B53" s="232"/>
      <c r="C53" s="233"/>
      <c r="D53" s="233"/>
      <c r="E53" s="233"/>
      <c r="F53" s="233"/>
      <c r="G53" s="233"/>
    </row>
    <row r="54" spans="1:16" x14ac:dyDescent="0.2">
      <c r="C54" s="233"/>
      <c r="E54" s="289"/>
      <c r="F54" s="289"/>
      <c r="G54" s="289"/>
    </row>
    <row r="63" spans="1:16" x14ac:dyDescent="0.2">
      <c r="P63" s="218">
        <v>7.8888888888888807E+50</v>
      </c>
    </row>
  </sheetData>
  <pageMargins left="0.75" right="0.75" top="1" bottom="1" header="0.5" footer="0.5"/>
  <pageSetup orientation="portrait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934DC-5369-4907-9D6E-13C20492E5B7}">
  <dimension ref="A1:U63"/>
  <sheetViews>
    <sheetView topLeftCell="A8" zoomScale="98" zoomScaleNormal="98" workbookViewId="0">
      <selection activeCell="Q31" sqref="Q31"/>
    </sheetView>
  </sheetViews>
  <sheetFormatPr defaultColWidth="9.140625" defaultRowHeight="12.75" x14ac:dyDescent="0.2"/>
  <cols>
    <col min="1" max="4" width="9.140625" style="218"/>
    <col min="5" max="5" width="3.140625" style="218" customWidth="1"/>
    <col min="6" max="6" width="10" style="218" bestFit="1" customWidth="1"/>
    <col min="7" max="8" width="10" style="218" customWidth="1"/>
    <col min="9" max="9" width="11" style="218" bestFit="1" customWidth="1"/>
    <col min="10" max="16" width="9.140625" style="218"/>
    <col min="17" max="17" width="24.42578125" style="218" bestFit="1" customWidth="1"/>
    <col min="18" max="18" width="19.140625" style="218" bestFit="1" customWidth="1"/>
    <col min="19" max="16384" width="9.140625" style="218"/>
  </cols>
  <sheetData>
    <row r="1" spans="1:21" hidden="1" x14ac:dyDescent="0.2">
      <c r="D1" s="218" t="s">
        <v>346</v>
      </c>
      <c r="L1" s="233">
        <v>1</v>
      </c>
      <c r="M1" s="233">
        <v>2</v>
      </c>
      <c r="N1" s="233">
        <v>3</v>
      </c>
      <c r="O1" s="233">
        <v>4</v>
      </c>
      <c r="P1" s="233">
        <v>5</v>
      </c>
      <c r="Q1" s="233">
        <v>6</v>
      </c>
      <c r="R1" s="233">
        <v>7</v>
      </c>
      <c r="S1" s="233">
        <v>8</v>
      </c>
      <c r="T1" s="233">
        <v>9</v>
      </c>
      <c r="U1" s="233">
        <v>0</v>
      </c>
    </row>
    <row r="2" spans="1:21" hidden="1" x14ac:dyDescent="0.2">
      <c r="A2" s="237" t="s">
        <v>1</v>
      </c>
      <c r="B2" s="237" t="s">
        <v>255</v>
      </c>
      <c r="C2" s="237" t="s">
        <v>254</v>
      </c>
      <c r="K2" s="218" t="s">
        <v>120</v>
      </c>
      <c r="L2" s="240" t="s">
        <v>398</v>
      </c>
      <c r="M2" s="241" t="s">
        <v>94</v>
      </c>
      <c r="N2" s="239" t="s">
        <v>209</v>
      </c>
      <c r="O2" s="218" t="s">
        <v>209</v>
      </c>
      <c r="P2" s="242" t="s">
        <v>241</v>
      </c>
    </row>
    <row r="3" spans="1:21" hidden="1" x14ac:dyDescent="0.2">
      <c r="A3" s="284">
        <v>44670</v>
      </c>
      <c r="B3" s="304" t="s">
        <v>428</v>
      </c>
      <c r="J3" s="233"/>
      <c r="K3" s="218" t="s">
        <v>94</v>
      </c>
      <c r="L3" s="238" t="s">
        <v>209</v>
      </c>
      <c r="M3" s="242" t="s">
        <v>120</v>
      </c>
      <c r="N3" s="218" t="s">
        <v>398</v>
      </c>
      <c r="O3" s="241" t="s">
        <v>241</v>
      </c>
      <c r="P3" s="239" t="s">
        <v>209</v>
      </c>
    </row>
    <row r="4" spans="1:21" hidden="1" x14ac:dyDescent="0.2">
      <c r="A4" s="283" t="s">
        <v>273</v>
      </c>
      <c r="B4" s="226"/>
      <c r="J4" s="233"/>
      <c r="K4" s="218" t="s">
        <v>398</v>
      </c>
      <c r="L4" s="241" t="s">
        <v>120</v>
      </c>
      <c r="M4" s="218" t="s">
        <v>241</v>
      </c>
      <c r="N4" s="238" t="s">
        <v>94</v>
      </c>
      <c r="O4" s="242" t="s">
        <v>209</v>
      </c>
      <c r="P4" s="240" t="s">
        <v>209</v>
      </c>
    </row>
    <row r="5" spans="1:21" hidden="1" x14ac:dyDescent="0.2">
      <c r="A5" s="283"/>
      <c r="B5" s="226"/>
      <c r="J5" s="233"/>
      <c r="K5" s="218" t="s">
        <v>209</v>
      </c>
      <c r="L5" s="239" t="s">
        <v>94</v>
      </c>
      <c r="M5" s="238" t="s">
        <v>209</v>
      </c>
      <c r="N5" s="242" t="s">
        <v>241</v>
      </c>
      <c r="O5" s="240" t="s">
        <v>120</v>
      </c>
      <c r="P5" s="218" t="s">
        <v>398</v>
      </c>
    </row>
    <row r="6" spans="1:21" ht="13.5" thickBot="1" x14ac:dyDescent="0.25">
      <c r="A6" s="283"/>
      <c r="B6" s="226"/>
      <c r="G6" s="218" t="s">
        <v>446</v>
      </c>
      <c r="H6" s="218" t="s">
        <v>367</v>
      </c>
      <c r="I6" s="218" t="s">
        <v>418</v>
      </c>
      <c r="J6" s="233"/>
      <c r="L6" s="239"/>
      <c r="M6" s="238"/>
      <c r="N6" s="242"/>
      <c r="O6" s="240"/>
    </row>
    <row r="7" spans="1:21" x14ac:dyDescent="0.2">
      <c r="A7" s="284">
        <v>45298</v>
      </c>
      <c r="B7" s="453" t="s">
        <v>253</v>
      </c>
      <c r="C7" s="229">
        <v>700</v>
      </c>
      <c r="D7" s="485" t="s">
        <v>414</v>
      </c>
      <c r="E7" s="229"/>
      <c r="F7" s="308" t="s">
        <v>120</v>
      </c>
      <c r="G7" s="233"/>
      <c r="H7" s="233" t="s">
        <v>43</v>
      </c>
      <c r="I7" s="233"/>
      <c r="J7" s="233"/>
      <c r="L7" s="242" t="s">
        <v>415</v>
      </c>
      <c r="M7" s="239" t="s">
        <v>416</v>
      </c>
      <c r="N7" s="240" t="s">
        <v>417</v>
      </c>
      <c r="O7" s="238"/>
      <c r="P7" s="241"/>
    </row>
    <row r="8" spans="1:21" x14ac:dyDescent="0.2">
      <c r="A8" s="283" t="s">
        <v>273</v>
      </c>
      <c r="B8" s="454"/>
      <c r="C8" s="225">
        <v>800</v>
      </c>
      <c r="D8" s="439" t="s">
        <v>94</v>
      </c>
      <c r="E8" s="225"/>
      <c r="F8" s="310" t="s">
        <v>428</v>
      </c>
      <c r="G8" s="233"/>
      <c r="H8" s="233"/>
      <c r="I8" s="233"/>
      <c r="J8" s="233"/>
      <c r="M8" s="240"/>
      <c r="N8" s="241"/>
      <c r="O8" s="239"/>
      <c r="P8" s="238"/>
    </row>
    <row r="9" spans="1:21" ht="13.5" thickBot="1" x14ac:dyDescent="0.25">
      <c r="A9" s="285"/>
      <c r="B9" s="455"/>
      <c r="C9" s="221">
        <v>900</v>
      </c>
      <c r="D9" s="440" t="s">
        <v>427</v>
      </c>
      <c r="E9" s="221"/>
      <c r="F9" s="314" t="s">
        <v>398</v>
      </c>
      <c r="G9" s="233"/>
      <c r="H9" s="233"/>
      <c r="I9" s="233"/>
      <c r="J9" s="233"/>
    </row>
    <row r="10" spans="1:21" ht="13.5" thickBot="1" x14ac:dyDescent="0.25">
      <c r="A10" s="284">
        <f>A7+7</f>
        <v>45305</v>
      </c>
      <c r="B10" s="453" t="s">
        <v>252</v>
      </c>
      <c r="C10" s="229">
        <v>700</v>
      </c>
      <c r="D10" s="229" t="s">
        <v>428</v>
      </c>
      <c r="E10" s="229"/>
      <c r="F10" s="440" t="s">
        <v>427</v>
      </c>
      <c r="G10" s="420"/>
      <c r="H10" s="477" t="s">
        <v>433</v>
      </c>
      <c r="I10" s="233"/>
      <c r="J10" s="233" t="s">
        <v>367</v>
      </c>
      <c r="K10" s="218" t="s">
        <v>395</v>
      </c>
      <c r="N10" s="233" t="s">
        <v>365</v>
      </c>
      <c r="O10" s="233" t="s">
        <v>366</v>
      </c>
      <c r="Q10" s="233">
        <v>7</v>
      </c>
      <c r="R10" s="233">
        <v>8</v>
      </c>
      <c r="S10" s="233">
        <v>9</v>
      </c>
    </row>
    <row r="11" spans="1:21" ht="13.5" thickBot="1" x14ac:dyDescent="0.25">
      <c r="A11" s="283" t="s">
        <v>273</v>
      </c>
      <c r="B11" s="456"/>
      <c r="C11" s="225">
        <v>800</v>
      </c>
      <c r="D11" s="440" t="s">
        <v>414</v>
      </c>
      <c r="E11" s="225"/>
      <c r="F11" s="221" t="s">
        <v>398</v>
      </c>
      <c r="G11" s="233"/>
      <c r="H11" s="336"/>
      <c r="I11" s="233"/>
      <c r="J11" s="233" t="s">
        <v>52</v>
      </c>
      <c r="K11" s="233"/>
      <c r="L11" s="233">
        <v>3</v>
      </c>
      <c r="M11" s="475" t="s">
        <v>463</v>
      </c>
      <c r="N11" s="476">
        <v>5</v>
      </c>
      <c r="O11" s="233"/>
      <c r="P11" s="233">
        <f t="shared" ref="P11:P19" si="0">Q11+R11+S11</f>
        <v>10</v>
      </c>
      <c r="Q11" s="233">
        <v>4</v>
      </c>
      <c r="R11" s="233">
        <v>3</v>
      </c>
      <c r="S11" s="233">
        <v>3</v>
      </c>
      <c r="T11" s="218" t="s">
        <v>285</v>
      </c>
    </row>
    <row r="12" spans="1:21" ht="13.5" thickBot="1" x14ac:dyDescent="0.25">
      <c r="A12" s="285"/>
      <c r="B12" s="455"/>
      <c r="C12" s="221">
        <v>900</v>
      </c>
      <c r="D12" s="440" t="s">
        <v>94</v>
      </c>
      <c r="E12" s="221"/>
      <c r="F12" s="314" t="s">
        <v>120</v>
      </c>
      <c r="G12" s="233"/>
      <c r="H12" s="336"/>
      <c r="I12" s="233" t="s">
        <v>419</v>
      </c>
      <c r="J12" s="233" t="s">
        <v>52</v>
      </c>
      <c r="K12" s="233"/>
      <c r="L12" s="233">
        <v>4</v>
      </c>
      <c r="M12" s="475" t="s">
        <v>120</v>
      </c>
      <c r="N12" s="476">
        <v>3</v>
      </c>
      <c r="O12" s="233"/>
      <c r="P12" s="233">
        <f t="shared" si="0"/>
        <v>10</v>
      </c>
      <c r="Q12" s="233">
        <v>4</v>
      </c>
      <c r="R12" s="424">
        <v>3</v>
      </c>
      <c r="S12" s="233">
        <v>3</v>
      </c>
      <c r="T12" s="240" t="s">
        <v>120</v>
      </c>
    </row>
    <row r="13" spans="1:21" ht="13.5" thickBot="1" x14ac:dyDescent="0.25">
      <c r="A13" s="283">
        <f>A10+7</f>
        <v>45312</v>
      </c>
      <c r="B13" s="463" t="s">
        <v>250</v>
      </c>
      <c r="C13" s="229">
        <v>700</v>
      </c>
      <c r="D13" s="485" t="s">
        <v>94</v>
      </c>
      <c r="E13" s="229"/>
      <c r="F13" s="221" t="s">
        <v>427</v>
      </c>
      <c r="G13" s="233"/>
      <c r="H13" s="336" t="s">
        <v>62</v>
      </c>
      <c r="I13" s="233"/>
      <c r="J13" s="233"/>
      <c r="K13" s="233"/>
      <c r="L13" s="233"/>
      <c r="N13" s="233"/>
      <c r="O13" s="233"/>
      <c r="P13" s="233"/>
      <c r="Q13" s="233"/>
      <c r="R13" s="424"/>
      <c r="S13" s="233"/>
      <c r="T13" s="240"/>
    </row>
    <row r="14" spans="1:21" ht="13.5" thickBot="1" x14ac:dyDescent="0.25">
      <c r="A14" s="283" t="s">
        <v>273</v>
      </c>
      <c r="B14" s="456"/>
      <c r="C14" s="225">
        <v>800</v>
      </c>
      <c r="D14" s="221" t="s">
        <v>398</v>
      </c>
      <c r="E14" s="225"/>
      <c r="F14" s="437" t="s">
        <v>120</v>
      </c>
      <c r="G14" s="420"/>
      <c r="H14" s="336"/>
      <c r="I14" s="472"/>
      <c r="J14" s="233"/>
      <c r="K14" s="233"/>
      <c r="L14" s="233"/>
      <c r="N14" s="233"/>
      <c r="O14" s="233"/>
      <c r="P14" s="233"/>
      <c r="Q14" s="233"/>
      <c r="R14" s="424"/>
      <c r="S14" s="233"/>
      <c r="T14" s="240"/>
    </row>
    <row r="15" spans="1:21" ht="13.5" thickBot="1" x14ac:dyDescent="0.25">
      <c r="A15" s="283"/>
      <c r="B15" s="456"/>
      <c r="C15" s="221">
        <v>900</v>
      </c>
      <c r="D15" s="442" t="s">
        <v>414</v>
      </c>
      <c r="E15" s="221"/>
      <c r="F15" s="314" t="s">
        <v>428</v>
      </c>
      <c r="G15" s="233"/>
      <c r="H15" s="336"/>
      <c r="I15" s="233"/>
      <c r="J15" s="233"/>
      <c r="K15" s="233"/>
      <c r="L15" s="233"/>
      <c r="N15" s="233"/>
      <c r="O15" s="233"/>
      <c r="P15" s="233"/>
      <c r="Q15" s="233"/>
      <c r="R15" s="424"/>
      <c r="S15" s="233"/>
      <c r="T15" s="240"/>
    </row>
    <row r="16" spans="1:21" x14ac:dyDescent="0.2">
      <c r="A16" s="284">
        <f>A13+7</f>
        <v>45319</v>
      </c>
      <c r="B16" s="457" t="s">
        <v>249</v>
      </c>
      <c r="C16" s="229">
        <v>700</v>
      </c>
      <c r="D16" s="229" t="s">
        <v>414</v>
      </c>
      <c r="E16" s="229"/>
      <c r="F16" s="441" t="s">
        <v>94</v>
      </c>
      <c r="G16" s="420"/>
      <c r="H16" s="336" t="s">
        <v>62</v>
      </c>
      <c r="I16" s="233"/>
      <c r="J16" s="233" t="s">
        <v>399</v>
      </c>
      <c r="K16" s="233"/>
      <c r="L16" s="233">
        <v>5</v>
      </c>
      <c r="M16" s="240" t="s">
        <v>94</v>
      </c>
      <c r="N16" s="233">
        <v>9</v>
      </c>
      <c r="O16" s="233"/>
      <c r="P16" s="233">
        <f t="shared" si="0"/>
        <v>10</v>
      </c>
      <c r="Q16" s="233">
        <v>2</v>
      </c>
      <c r="R16" s="233">
        <v>4</v>
      </c>
      <c r="S16" s="233">
        <v>4</v>
      </c>
      <c r="T16" s="218" t="s">
        <v>94</v>
      </c>
      <c r="U16" s="218" t="s">
        <v>211</v>
      </c>
    </row>
    <row r="17" spans="1:21" x14ac:dyDescent="0.2">
      <c r="A17" s="283" t="s">
        <v>273</v>
      </c>
      <c r="B17" s="458"/>
      <c r="C17" s="225">
        <v>800</v>
      </c>
      <c r="D17" s="439" t="s">
        <v>427</v>
      </c>
      <c r="E17" s="225"/>
      <c r="F17" s="310" t="s">
        <v>120</v>
      </c>
      <c r="G17" s="233"/>
      <c r="H17" s="478"/>
      <c r="I17" s="470" t="s">
        <v>420</v>
      </c>
      <c r="J17" s="233"/>
      <c r="K17" s="237" t="s">
        <v>429</v>
      </c>
      <c r="L17" s="233">
        <v>6</v>
      </c>
      <c r="M17" s="240" t="s">
        <v>428</v>
      </c>
      <c r="N17" s="233">
        <v>0</v>
      </c>
      <c r="O17" s="233"/>
      <c r="P17" s="233">
        <f t="shared" si="0"/>
        <v>10</v>
      </c>
      <c r="Q17" s="233">
        <v>4</v>
      </c>
      <c r="R17" s="425">
        <v>3</v>
      </c>
      <c r="S17" s="233">
        <v>3</v>
      </c>
      <c r="T17" s="218" t="s">
        <v>428</v>
      </c>
      <c r="U17" s="218" t="s">
        <v>188</v>
      </c>
    </row>
    <row r="18" spans="1:21" ht="13.5" thickBot="1" x14ac:dyDescent="0.25">
      <c r="A18" s="285"/>
      <c r="B18" s="459"/>
      <c r="C18" s="221">
        <v>900</v>
      </c>
      <c r="D18" s="440" t="s">
        <v>398</v>
      </c>
      <c r="E18" s="221"/>
      <c r="F18" s="314" t="s">
        <v>428</v>
      </c>
      <c r="G18" s="233"/>
      <c r="H18" s="336"/>
      <c r="I18" s="233"/>
      <c r="J18" s="233" t="s">
        <v>46</v>
      </c>
      <c r="K18" s="237"/>
      <c r="L18" s="233">
        <v>1</v>
      </c>
      <c r="M18" s="240" t="s">
        <v>427</v>
      </c>
      <c r="N18" s="233">
        <v>8</v>
      </c>
      <c r="O18" s="233"/>
      <c r="P18" s="233">
        <f t="shared" si="0"/>
        <v>10</v>
      </c>
      <c r="Q18" s="233">
        <v>4</v>
      </c>
      <c r="R18" s="426">
        <v>3</v>
      </c>
      <c r="S18" s="233">
        <v>3</v>
      </c>
      <c r="T18" s="218" t="s">
        <v>427</v>
      </c>
    </row>
    <row r="19" spans="1:21" x14ac:dyDescent="0.2">
      <c r="A19" s="284">
        <f>A16+7</f>
        <v>45326</v>
      </c>
      <c r="B19" s="453" t="s">
        <v>248</v>
      </c>
      <c r="C19" s="362">
        <v>700</v>
      </c>
      <c r="D19" s="485" t="s">
        <v>120</v>
      </c>
      <c r="E19" s="229"/>
      <c r="F19" s="308" t="s">
        <v>428</v>
      </c>
      <c r="G19" s="233">
        <v>1</v>
      </c>
      <c r="H19" s="479" t="s">
        <v>43</v>
      </c>
      <c r="I19" s="470" t="s">
        <v>421</v>
      </c>
      <c r="J19" s="233" t="s">
        <v>46</v>
      </c>
      <c r="K19" s="237" t="s">
        <v>396</v>
      </c>
      <c r="L19" s="233">
        <v>2</v>
      </c>
      <c r="M19" s="475" t="s">
        <v>398</v>
      </c>
      <c r="N19" s="476">
        <v>5</v>
      </c>
      <c r="O19" s="233"/>
      <c r="P19" s="233">
        <f t="shared" si="0"/>
        <v>10</v>
      </c>
      <c r="Q19" s="233">
        <v>2</v>
      </c>
      <c r="R19" s="233">
        <v>4</v>
      </c>
      <c r="S19" s="233">
        <v>4</v>
      </c>
      <c r="T19" s="240" t="s">
        <v>398</v>
      </c>
      <c r="U19" s="233" t="s">
        <v>211</v>
      </c>
    </row>
    <row r="20" spans="1:21" x14ac:dyDescent="0.2">
      <c r="A20" s="283" t="s">
        <v>273</v>
      </c>
      <c r="B20" s="454"/>
      <c r="C20" s="345">
        <v>800</v>
      </c>
      <c r="D20" s="439" t="s">
        <v>94</v>
      </c>
      <c r="E20" s="225"/>
      <c r="F20" s="310" t="s">
        <v>398</v>
      </c>
      <c r="G20" s="233"/>
      <c r="H20" s="336" t="s">
        <v>443</v>
      </c>
      <c r="I20" s="233"/>
      <c r="J20" s="233"/>
      <c r="K20" s="233"/>
      <c r="L20" s="233"/>
      <c r="M20" s="240"/>
      <c r="N20" s="233">
        <f>SUM(N11:N19)</f>
        <v>30</v>
      </c>
      <c r="O20" s="233"/>
      <c r="P20" s="233"/>
      <c r="Q20" s="233"/>
      <c r="R20" s="427"/>
      <c r="S20" s="233"/>
    </row>
    <row r="21" spans="1:21" ht="13.5" thickBot="1" x14ac:dyDescent="0.25">
      <c r="A21" s="285"/>
      <c r="B21" s="460"/>
      <c r="C21" s="347">
        <v>900</v>
      </c>
      <c r="D21" s="221" t="s">
        <v>414</v>
      </c>
      <c r="E21" s="221"/>
      <c r="F21" s="439" t="s">
        <v>427</v>
      </c>
      <c r="G21" s="233"/>
      <c r="H21" s="336"/>
      <c r="I21" s="233"/>
      <c r="J21" s="233"/>
      <c r="K21" s="233"/>
      <c r="L21" s="233"/>
      <c r="N21" s="233"/>
      <c r="O21" s="233"/>
      <c r="Q21" s="233">
        <f>SUM(Q11:Q19)</f>
        <v>20</v>
      </c>
      <c r="R21" s="233">
        <f>SUM(R11:R19)</f>
        <v>20</v>
      </c>
      <c r="S21" s="233">
        <f>SUM(S11:S19)</f>
        <v>20</v>
      </c>
      <c r="T21" s="233"/>
      <c r="U21" s="233"/>
    </row>
    <row r="22" spans="1:21" x14ac:dyDescent="0.2">
      <c r="A22" s="284">
        <f>A19+7</f>
        <v>45333</v>
      </c>
      <c r="B22" s="453" t="s">
        <v>247</v>
      </c>
      <c r="C22" s="362">
        <v>700</v>
      </c>
      <c r="D22" s="439" t="s">
        <v>427</v>
      </c>
      <c r="E22" s="229"/>
      <c r="F22" s="308" t="s">
        <v>120</v>
      </c>
      <c r="G22" s="233" t="s">
        <v>447</v>
      </c>
      <c r="H22" s="479" t="s">
        <v>43</v>
      </c>
      <c r="I22" s="470" t="s">
        <v>438</v>
      </c>
      <c r="J22" s="481" t="s">
        <v>439</v>
      </c>
      <c r="K22" s="218" t="s">
        <v>444</v>
      </c>
      <c r="O22" s="233"/>
      <c r="P22" s="240" t="s">
        <v>442</v>
      </c>
    </row>
    <row r="23" spans="1:21" x14ac:dyDescent="0.2">
      <c r="A23" s="283" t="s">
        <v>273</v>
      </c>
      <c r="B23" s="456"/>
      <c r="C23" s="345">
        <v>800</v>
      </c>
      <c r="D23" s="225" t="s">
        <v>414</v>
      </c>
      <c r="E23" s="225"/>
      <c r="F23" s="439" t="s">
        <v>94</v>
      </c>
      <c r="G23" s="233"/>
      <c r="H23" s="336"/>
      <c r="I23" s="233"/>
      <c r="J23" s="233"/>
      <c r="K23" s="218" t="s">
        <v>445</v>
      </c>
      <c r="L23" s="237"/>
      <c r="M23" s="240"/>
      <c r="N23" s="237"/>
      <c r="P23" s="482">
        <v>45678</v>
      </c>
      <c r="Q23" s="218" t="s">
        <v>440</v>
      </c>
    </row>
    <row r="24" spans="1:21" ht="13.5" thickBot="1" x14ac:dyDescent="0.25">
      <c r="A24" s="283"/>
      <c r="B24" s="455"/>
      <c r="C24" s="347">
        <v>900</v>
      </c>
      <c r="D24" s="439" t="s">
        <v>398</v>
      </c>
      <c r="E24" s="221"/>
      <c r="F24" s="314" t="s">
        <v>428</v>
      </c>
      <c r="G24" s="233"/>
      <c r="H24" s="336"/>
      <c r="I24" s="233"/>
      <c r="J24" s="233"/>
      <c r="L24" s="233" t="s">
        <v>369</v>
      </c>
      <c r="N24" s="233"/>
      <c r="O24" s="233"/>
      <c r="P24" s="483">
        <f>P23+7</f>
        <v>45685</v>
      </c>
      <c r="Q24" s="233" t="s">
        <v>440</v>
      </c>
    </row>
    <row r="25" spans="1:21" x14ac:dyDescent="0.2">
      <c r="A25" s="284">
        <f>A22+7</f>
        <v>45340</v>
      </c>
      <c r="B25" s="453" t="s">
        <v>245</v>
      </c>
      <c r="C25" s="229">
        <v>700</v>
      </c>
      <c r="D25" s="439" t="s">
        <v>94</v>
      </c>
      <c r="E25" s="229"/>
      <c r="F25" s="308" t="s">
        <v>428</v>
      </c>
      <c r="G25" s="233"/>
      <c r="H25" s="336" t="s">
        <v>62</v>
      </c>
      <c r="I25" s="233"/>
      <c r="J25" s="233"/>
      <c r="K25" s="233"/>
      <c r="L25" s="233" t="s">
        <v>120</v>
      </c>
      <c r="N25" s="233"/>
      <c r="O25" s="233">
        <v>1</v>
      </c>
      <c r="P25" s="356">
        <f t="shared" ref="P25:P45" si="1">P24+7</f>
        <v>45692</v>
      </c>
      <c r="Q25" s="233" t="s">
        <v>449</v>
      </c>
      <c r="R25" s="218" t="s">
        <v>459</v>
      </c>
    </row>
    <row r="26" spans="1:21" x14ac:dyDescent="0.2">
      <c r="A26" s="283" t="s">
        <v>273</v>
      </c>
      <c r="B26" s="456"/>
      <c r="C26" s="225">
        <v>800</v>
      </c>
      <c r="D26" s="225" t="s">
        <v>427</v>
      </c>
      <c r="E26" s="225"/>
      <c r="F26" s="439" t="s">
        <v>398</v>
      </c>
      <c r="G26" s="233"/>
      <c r="H26" s="336"/>
      <c r="I26" s="233"/>
      <c r="J26" s="233"/>
      <c r="K26" s="233"/>
      <c r="L26" s="233" t="s">
        <v>399</v>
      </c>
      <c r="N26" s="233"/>
      <c r="O26" s="233">
        <v>2</v>
      </c>
      <c r="P26" s="486">
        <f t="shared" si="1"/>
        <v>45699</v>
      </c>
      <c r="Q26" s="233" t="s">
        <v>447</v>
      </c>
      <c r="R26" s="218" t="s">
        <v>460</v>
      </c>
      <c r="S26" s="484"/>
    </row>
    <row r="27" spans="1:21" ht="13.5" thickBot="1" x14ac:dyDescent="0.25">
      <c r="A27" s="283"/>
      <c r="B27" s="455"/>
      <c r="C27" s="221">
        <v>900</v>
      </c>
      <c r="D27" s="439" t="s">
        <v>414</v>
      </c>
      <c r="E27" s="221"/>
      <c r="F27" s="314" t="s">
        <v>120</v>
      </c>
      <c r="G27" s="233" t="s">
        <v>437</v>
      </c>
      <c r="H27" s="336"/>
      <c r="I27" s="480" t="s">
        <v>437</v>
      </c>
      <c r="J27" s="233"/>
      <c r="K27" s="233"/>
      <c r="L27" s="233" t="s">
        <v>406</v>
      </c>
      <c r="M27" s="240"/>
      <c r="N27" s="233"/>
      <c r="O27" s="233">
        <v>3</v>
      </c>
      <c r="P27" s="483">
        <f t="shared" si="1"/>
        <v>45706</v>
      </c>
      <c r="Q27" s="233" t="s">
        <v>456</v>
      </c>
      <c r="R27" s="218" t="s">
        <v>458</v>
      </c>
    </row>
    <row r="28" spans="1:21" x14ac:dyDescent="0.2">
      <c r="A28" s="284">
        <f>A25+7</f>
        <v>45347</v>
      </c>
      <c r="B28" s="453" t="s">
        <v>244</v>
      </c>
      <c r="C28" s="229">
        <v>700</v>
      </c>
      <c r="D28" s="439" t="s">
        <v>414</v>
      </c>
      <c r="E28" s="229"/>
      <c r="F28" s="308" t="s">
        <v>428</v>
      </c>
      <c r="G28" s="233"/>
      <c r="H28" s="477" t="s">
        <v>433</v>
      </c>
      <c r="I28" s="233"/>
      <c r="J28" s="233"/>
      <c r="K28" s="233"/>
      <c r="L28" s="233"/>
      <c r="M28" s="233"/>
      <c r="N28" s="233"/>
      <c r="O28" s="233">
        <v>4</v>
      </c>
      <c r="P28" s="483">
        <f t="shared" si="1"/>
        <v>45713</v>
      </c>
      <c r="Q28" s="233" t="s">
        <v>456</v>
      </c>
      <c r="R28" s="218" t="s">
        <v>457</v>
      </c>
    </row>
    <row r="29" spans="1:21" x14ac:dyDescent="0.2">
      <c r="A29" s="283" t="s">
        <v>273</v>
      </c>
      <c r="B29" s="456"/>
      <c r="C29" s="225">
        <v>800</v>
      </c>
      <c r="D29" s="439" t="s">
        <v>398</v>
      </c>
      <c r="E29" s="225"/>
      <c r="F29" s="225" t="s">
        <v>120</v>
      </c>
      <c r="G29" s="233" t="s">
        <v>439</v>
      </c>
      <c r="H29" s="336" t="s">
        <v>434</v>
      </c>
      <c r="I29" s="233"/>
      <c r="J29" s="233"/>
      <c r="K29" s="233"/>
      <c r="L29" s="233"/>
      <c r="M29" s="233"/>
      <c r="N29" s="233"/>
      <c r="O29" s="233">
        <v>5</v>
      </c>
      <c r="P29" s="483">
        <f t="shared" si="1"/>
        <v>45720</v>
      </c>
      <c r="Q29" s="233" t="s">
        <v>441</v>
      </c>
      <c r="R29" s="218" t="s">
        <v>457</v>
      </c>
    </row>
    <row r="30" spans="1:21" ht="13.5" thickBot="1" x14ac:dyDescent="0.25">
      <c r="A30" s="285"/>
      <c r="B30" s="455"/>
      <c r="C30" s="221">
        <v>900</v>
      </c>
      <c r="D30" s="221" t="s">
        <v>94</v>
      </c>
      <c r="E30" s="221"/>
      <c r="F30" s="438" t="s">
        <v>427</v>
      </c>
      <c r="G30" s="233"/>
      <c r="H30" s="336"/>
      <c r="I30" s="336"/>
      <c r="J30" s="233"/>
      <c r="K30" s="233"/>
      <c r="L30" s="233"/>
      <c r="M30" s="233"/>
      <c r="N30" s="233"/>
      <c r="O30" s="233">
        <v>6</v>
      </c>
      <c r="P30" s="483">
        <f t="shared" si="1"/>
        <v>45727</v>
      </c>
      <c r="Q30" s="448" t="s">
        <v>465</v>
      </c>
      <c r="R30" s="218" t="s">
        <v>464</v>
      </c>
    </row>
    <row r="31" spans="1:21" x14ac:dyDescent="0.2">
      <c r="A31" s="284">
        <v>45720</v>
      </c>
      <c r="B31" s="453" t="s">
        <v>243</v>
      </c>
      <c r="C31" s="362">
        <v>700</v>
      </c>
      <c r="D31" s="229" t="s">
        <v>414</v>
      </c>
      <c r="E31" s="229"/>
      <c r="F31" s="450" t="s">
        <v>398</v>
      </c>
      <c r="G31" s="233"/>
      <c r="H31" s="477" t="s">
        <v>435</v>
      </c>
      <c r="I31" s="233"/>
      <c r="J31" s="336"/>
      <c r="O31" s="233">
        <v>7</v>
      </c>
      <c r="P31" s="483">
        <f t="shared" si="1"/>
        <v>45734</v>
      </c>
      <c r="Q31" s="233" t="s">
        <v>451</v>
      </c>
      <c r="R31" s="218" t="s">
        <v>464</v>
      </c>
    </row>
    <row r="32" spans="1:21" ht="13.5" thickBot="1" x14ac:dyDescent="0.25">
      <c r="A32" s="283" t="s">
        <v>273</v>
      </c>
      <c r="B32" s="456"/>
      <c r="C32" s="345">
        <v>800</v>
      </c>
      <c r="D32" s="225" t="s">
        <v>428</v>
      </c>
      <c r="E32" s="225"/>
      <c r="F32" s="444" t="s">
        <v>427</v>
      </c>
      <c r="G32" s="233"/>
      <c r="H32" s="336"/>
      <c r="I32" s="336"/>
      <c r="J32" s="233"/>
      <c r="O32" s="233">
        <v>8</v>
      </c>
      <c r="P32" s="483">
        <f t="shared" si="1"/>
        <v>45741</v>
      </c>
      <c r="Q32" s="233" t="s">
        <v>87</v>
      </c>
      <c r="R32" s="218" t="s">
        <v>464</v>
      </c>
    </row>
    <row r="33" spans="1:18" ht="13.5" thickBot="1" x14ac:dyDescent="0.25">
      <c r="A33" s="285"/>
      <c r="B33" s="455"/>
      <c r="C33" s="347">
        <v>900</v>
      </c>
      <c r="D33" s="445" t="s">
        <v>94</v>
      </c>
      <c r="E33" s="221"/>
      <c r="F33" s="314" t="s">
        <v>120</v>
      </c>
      <c r="G33" s="233" t="s">
        <v>437</v>
      </c>
      <c r="H33" s="336"/>
      <c r="I33" s="233" t="s">
        <v>437</v>
      </c>
      <c r="J33" s="233"/>
      <c r="O33" s="233">
        <v>9</v>
      </c>
      <c r="P33" s="483">
        <f t="shared" si="1"/>
        <v>45748</v>
      </c>
      <c r="Q33" s="233" t="s">
        <v>452</v>
      </c>
      <c r="R33" s="218" t="s">
        <v>474</v>
      </c>
    </row>
    <row r="34" spans="1:18" x14ac:dyDescent="0.2">
      <c r="A34" s="284">
        <f>A31+7</f>
        <v>45727</v>
      </c>
      <c r="B34" s="453" t="s">
        <v>242</v>
      </c>
      <c r="C34" s="229">
        <v>700</v>
      </c>
      <c r="D34" s="445" t="s">
        <v>120</v>
      </c>
      <c r="E34" s="229"/>
      <c r="F34" s="308" t="s">
        <v>428</v>
      </c>
      <c r="G34" s="233"/>
      <c r="H34" s="336" t="s">
        <v>43</v>
      </c>
      <c r="I34" s="233"/>
      <c r="J34" s="336"/>
      <c r="K34" s="233"/>
      <c r="L34" s="233"/>
      <c r="M34" s="233"/>
      <c r="N34" s="233"/>
      <c r="O34" s="233">
        <v>10</v>
      </c>
      <c r="P34" s="483">
        <f t="shared" si="1"/>
        <v>45755</v>
      </c>
      <c r="Q34" s="233" t="s">
        <v>475</v>
      </c>
      <c r="R34" s="218" t="s">
        <v>474</v>
      </c>
    </row>
    <row r="35" spans="1:18" x14ac:dyDescent="0.2">
      <c r="A35" s="283" t="s">
        <v>273</v>
      </c>
      <c r="B35" s="456"/>
      <c r="C35" s="225">
        <v>800</v>
      </c>
      <c r="D35" s="225" t="s">
        <v>414</v>
      </c>
      <c r="E35" s="225"/>
      <c r="F35" s="444" t="s">
        <v>427</v>
      </c>
      <c r="G35" s="233"/>
      <c r="H35" s="233"/>
      <c r="I35" s="233"/>
      <c r="J35" s="233"/>
      <c r="K35" s="233"/>
      <c r="L35" s="233"/>
      <c r="M35" s="233"/>
      <c r="N35" s="233"/>
      <c r="O35" s="233">
        <v>11</v>
      </c>
      <c r="P35" s="483">
        <f t="shared" si="1"/>
        <v>45762</v>
      </c>
      <c r="Q35" s="233"/>
    </row>
    <row r="36" spans="1:18" ht="13.5" thickBot="1" x14ac:dyDescent="0.25">
      <c r="A36" s="283"/>
      <c r="B36" s="456"/>
      <c r="C36" s="296">
        <v>900</v>
      </c>
      <c r="D36" s="447" t="s">
        <v>94</v>
      </c>
      <c r="E36" s="296"/>
      <c r="F36" s="430" t="s">
        <v>398</v>
      </c>
      <c r="G36" s="233"/>
      <c r="H36" s="336"/>
      <c r="I36" s="336"/>
      <c r="J36" s="233"/>
      <c r="K36" s="233"/>
      <c r="O36" s="233">
        <v>12</v>
      </c>
      <c r="P36" s="483">
        <f t="shared" si="1"/>
        <v>45769</v>
      </c>
      <c r="Q36" s="233"/>
    </row>
    <row r="37" spans="1:18" ht="13.5" thickBot="1" x14ac:dyDescent="0.25">
      <c r="A37" s="421">
        <f>A34+7</f>
        <v>45734</v>
      </c>
      <c r="B37" s="464"/>
      <c r="C37" s="431"/>
      <c r="D37" s="431" t="s">
        <v>321</v>
      </c>
      <c r="E37" s="431"/>
      <c r="F37" s="432"/>
      <c r="G37" s="233" t="s">
        <v>448</v>
      </c>
      <c r="H37" s="336"/>
      <c r="I37" s="336"/>
      <c r="J37" s="233"/>
      <c r="K37" s="233"/>
      <c r="O37" s="233">
        <v>13</v>
      </c>
      <c r="P37" s="483">
        <f t="shared" si="1"/>
        <v>45776</v>
      </c>
      <c r="Q37" s="233"/>
    </row>
    <row r="38" spans="1:18" x14ac:dyDescent="0.2">
      <c r="A38" s="284">
        <f>A37+7</f>
        <v>45741</v>
      </c>
      <c r="B38" s="453" t="s">
        <v>342</v>
      </c>
      <c r="C38" s="229">
        <v>700</v>
      </c>
      <c r="D38" s="487" t="s">
        <v>397</v>
      </c>
      <c r="E38" s="229"/>
      <c r="F38" s="308" t="s">
        <v>120</v>
      </c>
      <c r="G38" s="233"/>
      <c r="H38" s="233"/>
      <c r="I38" s="233"/>
      <c r="J38" s="233"/>
      <c r="K38" s="229">
        <v>700</v>
      </c>
      <c r="L38" s="229">
        <v>4</v>
      </c>
      <c r="M38" s="229"/>
      <c r="N38" s="308">
        <v>5</v>
      </c>
      <c r="O38" s="233">
        <v>14</v>
      </c>
      <c r="P38" s="483">
        <f t="shared" si="1"/>
        <v>45783</v>
      </c>
      <c r="Q38" s="233"/>
    </row>
    <row r="39" spans="1:18" x14ac:dyDescent="0.2">
      <c r="A39" s="283" t="s">
        <v>273</v>
      </c>
      <c r="B39" s="456" t="s">
        <v>343</v>
      </c>
      <c r="C39" s="225">
        <v>800</v>
      </c>
      <c r="D39" s="488" t="s">
        <v>466</v>
      </c>
      <c r="E39" s="225"/>
      <c r="F39" s="310" t="s">
        <v>428</v>
      </c>
      <c r="G39" s="233"/>
      <c r="H39" s="233"/>
      <c r="I39" s="233"/>
      <c r="J39" s="233"/>
      <c r="K39" s="225">
        <v>800</v>
      </c>
      <c r="L39" s="225">
        <v>3</v>
      </c>
      <c r="M39" s="225"/>
      <c r="N39" s="310">
        <v>6</v>
      </c>
      <c r="O39" s="233">
        <v>15</v>
      </c>
      <c r="P39" s="483">
        <f t="shared" si="1"/>
        <v>45790</v>
      </c>
      <c r="Q39" s="233"/>
    </row>
    <row r="40" spans="1:18" ht="13.5" thickBot="1" x14ac:dyDescent="0.25">
      <c r="A40" s="285"/>
      <c r="B40" s="456" t="s">
        <v>382</v>
      </c>
      <c r="C40" s="221">
        <v>900</v>
      </c>
      <c r="D40" s="221" t="s">
        <v>94</v>
      </c>
      <c r="E40" s="221"/>
      <c r="F40" s="314" t="s">
        <v>427</v>
      </c>
      <c r="G40" s="233"/>
      <c r="H40" s="233"/>
      <c r="I40" s="233"/>
      <c r="J40" s="233"/>
      <c r="K40" s="221">
        <v>900</v>
      </c>
      <c r="L40" s="221">
        <v>1</v>
      </c>
      <c r="M40" s="221"/>
      <c r="N40" s="314">
        <v>2</v>
      </c>
      <c r="O40" s="233">
        <v>16</v>
      </c>
      <c r="P40" s="483">
        <f t="shared" si="1"/>
        <v>45797</v>
      </c>
      <c r="Q40" s="233"/>
    </row>
    <row r="41" spans="1:18" x14ac:dyDescent="0.2">
      <c r="A41" s="466">
        <f>A38+7</f>
        <v>45748</v>
      </c>
      <c r="B41" s="453" t="s">
        <v>344</v>
      </c>
      <c r="C41" s="229">
        <v>700</v>
      </c>
      <c r="D41" s="229" t="s">
        <v>94</v>
      </c>
      <c r="E41" s="229"/>
      <c r="F41" s="308" t="s">
        <v>398</v>
      </c>
      <c r="G41" s="233"/>
      <c r="J41" s="233"/>
      <c r="K41" s="229">
        <v>700</v>
      </c>
      <c r="L41" s="229">
        <v>1</v>
      </c>
      <c r="M41" s="229"/>
      <c r="N41" s="308" t="s">
        <v>342</v>
      </c>
      <c r="O41" s="233">
        <v>17</v>
      </c>
      <c r="P41" s="483">
        <f t="shared" si="1"/>
        <v>45804</v>
      </c>
      <c r="Q41" s="233"/>
    </row>
    <row r="42" spans="1:18" ht="19.5" customHeight="1" x14ac:dyDescent="0.2">
      <c r="A42" s="467" t="s">
        <v>273</v>
      </c>
      <c r="B42" s="456" t="s">
        <v>345</v>
      </c>
      <c r="C42" s="225">
        <v>800</v>
      </c>
      <c r="D42" s="225" t="s">
        <v>427</v>
      </c>
      <c r="E42" s="225"/>
      <c r="F42" s="310" t="s">
        <v>463</v>
      </c>
      <c r="G42" s="233"/>
      <c r="J42" s="233"/>
      <c r="K42" s="225">
        <v>800</v>
      </c>
      <c r="L42" s="225">
        <v>2</v>
      </c>
      <c r="M42" s="225"/>
      <c r="N42" s="310" t="s">
        <v>343</v>
      </c>
      <c r="O42" s="233">
        <f>O41+1</f>
        <v>18</v>
      </c>
      <c r="P42" s="483">
        <f t="shared" si="1"/>
        <v>45811</v>
      </c>
      <c r="Q42" s="233"/>
    </row>
    <row r="43" spans="1:18" ht="19.5" customHeight="1" thickBot="1" x14ac:dyDescent="0.25">
      <c r="A43" s="468"/>
      <c r="B43" s="455" t="s">
        <v>319</v>
      </c>
      <c r="C43" s="221">
        <v>900</v>
      </c>
      <c r="D43" s="221" t="s">
        <v>344</v>
      </c>
      <c r="E43" s="221"/>
      <c r="F43" s="314" t="s">
        <v>345</v>
      </c>
      <c r="G43" s="233"/>
      <c r="J43" s="233"/>
      <c r="K43" s="221">
        <v>900</v>
      </c>
      <c r="L43" s="221" t="s">
        <v>344</v>
      </c>
      <c r="M43" s="221"/>
      <c r="N43" s="314" t="s">
        <v>345</v>
      </c>
      <c r="O43" s="233">
        <f>O42+1</f>
        <v>19</v>
      </c>
      <c r="P43" s="483">
        <f t="shared" si="1"/>
        <v>45818</v>
      </c>
    </row>
    <row r="44" spans="1:18" x14ac:dyDescent="0.2">
      <c r="A44" s="356"/>
      <c r="B44" s="232"/>
      <c r="C44" s="233"/>
      <c r="D44" s="233"/>
      <c r="E44" s="289"/>
      <c r="F44" s="233"/>
      <c r="G44" s="233"/>
      <c r="H44" s="233"/>
      <c r="I44" s="233"/>
      <c r="J44" s="237"/>
      <c r="O44" s="233">
        <f>O43+1</f>
        <v>20</v>
      </c>
      <c r="P44" s="483">
        <f t="shared" si="1"/>
        <v>45825</v>
      </c>
    </row>
    <row r="45" spans="1:18" x14ac:dyDescent="0.2">
      <c r="A45" s="356"/>
      <c r="B45" s="232"/>
      <c r="C45" s="233"/>
      <c r="D45" s="233"/>
      <c r="E45" s="289"/>
      <c r="F45" s="233"/>
      <c r="G45" s="233"/>
      <c r="H45" s="233"/>
      <c r="I45" s="233"/>
      <c r="J45" s="237"/>
      <c r="O45" s="233">
        <f>O44+1</f>
        <v>21</v>
      </c>
      <c r="P45" s="483">
        <f t="shared" si="1"/>
        <v>45832</v>
      </c>
    </row>
    <row r="46" spans="1:18" x14ac:dyDescent="0.2">
      <c r="C46" s="233"/>
      <c r="E46" s="233"/>
      <c r="F46" s="289"/>
      <c r="G46" s="289"/>
      <c r="H46" s="233" t="s">
        <v>427</v>
      </c>
      <c r="I46" s="289"/>
      <c r="P46" s="218" t="s">
        <v>454</v>
      </c>
      <c r="Q46" s="218" t="s">
        <v>453</v>
      </c>
      <c r="R46" s="218" t="s">
        <v>455</v>
      </c>
    </row>
    <row r="47" spans="1:18" x14ac:dyDescent="0.2">
      <c r="H47" s="218" t="s">
        <v>461</v>
      </c>
    </row>
    <row r="48" spans="1:18" x14ac:dyDescent="0.2">
      <c r="H48" s="218" t="s">
        <v>462</v>
      </c>
    </row>
    <row r="49" spans="1:18" x14ac:dyDescent="0.2">
      <c r="A49" s="356"/>
      <c r="B49" s="232"/>
      <c r="C49" s="233"/>
      <c r="D49" s="233"/>
      <c r="E49" s="289"/>
      <c r="F49" s="233"/>
      <c r="G49" s="233"/>
      <c r="H49" s="233"/>
      <c r="I49" s="233"/>
    </row>
    <row r="50" spans="1:18" x14ac:dyDescent="0.2">
      <c r="A50" s="226"/>
      <c r="B50" s="232"/>
      <c r="C50" s="233"/>
      <c r="D50" s="233"/>
      <c r="E50" s="289"/>
      <c r="F50" s="233"/>
      <c r="G50" s="233"/>
      <c r="H50" s="233"/>
      <c r="I50" s="233"/>
    </row>
    <row r="51" spans="1:18" x14ac:dyDescent="0.2">
      <c r="A51" s="226"/>
      <c r="B51" s="232"/>
      <c r="C51" s="233"/>
      <c r="D51" s="233"/>
      <c r="E51" s="289"/>
      <c r="F51" s="233"/>
      <c r="G51" s="233"/>
      <c r="H51" s="233"/>
      <c r="I51" s="233"/>
    </row>
    <row r="52" spans="1:18" x14ac:dyDescent="0.2">
      <c r="A52" s="356"/>
      <c r="B52" s="232"/>
      <c r="C52" s="233"/>
      <c r="D52" s="233"/>
      <c r="E52" s="289"/>
      <c r="F52" s="233"/>
      <c r="G52" s="233"/>
      <c r="H52" s="233"/>
      <c r="I52" s="233"/>
    </row>
    <row r="53" spans="1:18" x14ac:dyDescent="0.2">
      <c r="A53" s="356"/>
      <c r="B53" s="232"/>
      <c r="C53" s="233"/>
      <c r="D53" s="233"/>
      <c r="E53" s="289"/>
      <c r="F53" s="233"/>
      <c r="G53" s="233"/>
      <c r="H53" s="233"/>
      <c r="I53" s="233"/>
    </row>
    <row r="54" spans="1:18" x14ac:dyDescent="0.2">
      <c r="C54" s="233"/>
      <c r="E54" s="233"/>
      <c r="F54" s="289"/>
      <c r="G54" s="289"/>
      <c r="H54" s="289"/>
      <c r="I54" s="289"/>
    </row>
    <row r="63" spans="1:18" x14ac:dyDescent="0.2">
      <c r="R63" s="218">
        <v>7.8888888888888807E+50</v>
      </c>
    </row>
  </sheetData>
  <pageMargins left="0.75" right="0.75" top="1" bottom="1" header="0.5" footer="0.5"/>
  <pageSetup orientation="portrait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9D4F9-E001-4A86-A0D0-CD18EFCAD06B}">
  <dimension ref="A1:T54"/>
  <sheetViews>
    <sheetView topLeftCell="A6" zoomScale="98" zoomScaleNormal="98" workbookViewId="0">
      <selection activeCell="D43" sqref="D43"/>
    </sheetView>
  </sheetViews>
  <sheetFormatPr defaultColWidth="9.140625" defaultRowHeight="12.75" x14ac:dyDescent="0.2"/>
  <cols>
    <col min="1" max="4" width="9.140625" style="218"/>
    <col min="5" max="5" width="3.140625" style="218" customWidth="1"/>
    <col min="6" max="6" width="10" style="218" bestFit="1" customWidth="1"/>
    <col min="7" max="8" width="10" style="218" customWidth="1"/>
    <col min="9" max="16384" width="9.140625" style="218"/>
  </cols>
  <sheetData>
    <row r="1" spans="1:20" ht="13.5" hidden="1" thickBot="1" x14ac:dyDescent="0.25">
      <c r="D1" s="218" t="s">
        <v>346</v>
      </c>
      <c r="K1" s="233">
        <v>1</v>
      </c>
      <c r="L1" s="233">
        <v>2</v>
      </c>
      <c r="M1" s="233">
        <v>3</v>
      </c>
      <c r="N1" s="233">
        <v>4</v>
      </c>
      <c r="O1" s="233">
        <v>5</v>
      </c>
      <c r="P1" s="233">
        <v>6</v>
      </c>
      <c r="Q1" s="233">
        <v>7</v>
      </c>
      <c r="R1" s="233">
        <v>8</v>
      </c>
      <c r="S1" s="233">
        <v>9</v>
      </c>
      <c r="T1" s="233">
        <v>0</v>
      </c>
    </row>
    <row r="2" spans="1:20" ht="13.5" hidden="1" thickBot="1" x14ac:dyDescent="0.25">
      <c r="A2" s="237" t="s">
        <v>1</v>
      </c>
      <c r="B2" s="237" t="s">
        <v>255</v>
      </c>
      <c r="C2" s="237" t="s">
        <v>254</v>
      </c>
      <c r="J2" s="218" t="s">
        <v>43</v>
      </c>
      <c r="K2" s="240" t="s">
        <v>397</v>
      </c>
      <c r="L2" s="241" t="s">
        <v>62</v>
      </c>
      <c r="M2" s="239" t="s">
        <v>209</v>
      </c>
      <c r="N2" s="218" t="s">
        <v>209</v>
      </c>
      <c r="O2" s="242" t="s">
        <v>241</v>
      </c>
    </row>
    <row r="3" spans="1:20" ht="13.5" hidden="1" thickBot="1" x14ac:dyDescent="0.25">
      <c r="A3" s="284">
        <v>44670</v>
      </c>
      <c r="B3" s="304" t="s">
        <v>246</v>
      </c>
      <c r="I3" s="233"/>
      <c r="J3" s="218" t="s">
        <v>62</v>
      </c>
      <c r="K3" s="238" t="s">
        <v>209</v>
      </c>
      <c r="L3" s="242" t="s">
        <v>43</v>
      </c>
      <c r="M3" s="218" t="s">
        <v>397</v>
      </c>
      <c r="N3" s="241" t="s">
        <v>241</v>
      </c>
      <c r="O3" s="239" t="s">
        <v>209</v>
      </c>
    </row>
    <row r="4" spans="1:20" ht="13.5" hidden="1" thickBot="1" x14ac:dyDescent="0.25">
      <c r="A4" s="283" t="s">
        <v>273</v>
      </c>
      <c r="B4" s="226"/>
      <c r="I4" s="233"/>
      <c r="J4" s="218" t="s">
        <v>397</v>
      </c>
      <c r="K4" s="241" t="s">
        <v>43</v>
      </c>
      <c r="L4" s="218" t="s">
        <v>241</v>
      </c>
      <c r="M4" s="238" t="s">
        <v>62</v>
      </c>
      <c r="N4" s="242" t="s">
        <v>209</v>
      </c>
      <c r="O4" s="240" t="s">
        <v>209</v>
      </c>
    </row>
    <row r="5" spans="1:20" ht="13.5" hidden="1" thickBot="1" x14ac:dyDescent="0.25">
      <c r="A5" s="283"/>
      <c r="B5" s="226"/>
      <c r="I5" s="233"/>
      <c r="J5" s="218" t="s">
        <v>209</v>
      </c>
      <c r="K5" s="239" t="s">
        <v>62</v>
      </c>
      <c r="L5" s="238" t="s">
        <v>209</v>
      </c>
      <c r="M5" s="242" t="s">
        <v>241</v>
      </c>
      <c r="N5" s="240" t="s">
        <v>43</v>
      </c>
      <c r="O5" s="218" t="s">
        <v>397</v>
      </c>
    </row>
    <row r="6" spans="1:20" ht="13.5" thickBot="1" x14ac:dyDescent="0.25">
      <c r="A6" s="283"/>
      <c r="B6" s="226"/>
      <c r="G6" s="218" t="s">
        <v>367</v>
      </c>
      <c r="H6" s="218" t="s">
        <v>418</v>
      </c>
      <c r="I6" s="233"/>
      <c r="K6" s="239"/>
      <c r="L6" s="238"/>
      <c r="M6" s="242"/>
      <c r="N6" s="240"/>
    </row>
    <row r="7" spans="1:20" x14ac:dyDescent="0.2">
      <c r="A7" s="284">
        <v>45517</v>
      </c>
      <c r="B7" s="453" t="s">
        <v>253</v>
      </c>
      <c r="C7" s="229">
        <v>700</v>
      </c>
      <c r="D7" s="229" t="s">
        <v>412</v>
      </c>
      <c r="E7" s="229"/>
      <c r="F7" s="409" t="s">
        <v>43</v>
      </c>
      <c r="G7" s="233"/>
      <c r="H7" s="233"/>
      <c r="I7" s="233"/>
      <c r="K7" s="242" t="s">
        <v>415</v>
      </c>
      <c r="L7" s="239" t="s">
        <v>416</v>
      </c>
      <c r="M7" s="240" t="s">
        <v>417</v>
      </c>
      <c r="N7" s="238"/>
      <c r="O7" s="241"/>
    </row>
    <row r="8" spans="1:20" x14ac:dyDescent="0.2">
      <c r="A8" s="283" t="s">
        <v>273</v>
      </c>
      <c r="B8" s="454"/>
      <c r="C8" s="225">
        <v>800</v>
      </c>
      <c r="D8" s="378" t="s">
        <v>62</v>
      </c>
      <c r="E8" s="225"/>
      <c r="F8" s="310" t="s">
        <v>246</v>
      </c>
      <c r="G8" s="233"/>
      <c r="H8" s="233"/>
      <c r="I8" s="233"/>
      <c r="L8" s="240"/>
      <c r="M8" s="241"/>
      <c r="N8" s="239"/>
      <c r="O8" s="238"/>
    </row>
    <row r="9" spans="1:20" ht="13.5" thickBot="1" x14ac:dyDescent="0.25">
      <c r="A9" s="285"/>
      <c r="B9" s="455"/>
      <c r="C9" s="221">
        <v>900</v>
      </c>
      <c r="D9" s="379" t="s">
        <v>387</v>
      </c>
      <c r="E9" s="221"/>
      <c r="F9" s="314" t="s">
        <v>397</v>
      </c>
      <c r="G9" s="233"/>
      <c r="H9" s="233"/>
      <c r="I9" s="233"/>
    </row>
    <row r="10" spans="1:20" ht="13.5" thickBot="1" x14ac:dyDescent="0.25">
      <c r="A10" s="284">
        <f>A7+7</f>
        <v>45524</v>
      </c>
      <c r="B10" s="453" t="s">
        <v>252</v>
      </c>
      <c r="C10" s="229">
        <v>700</v>
      </c>
      <c r="D10" s="229" t="s">
        <v>246</v>
      </c>
      <c r="E10" s="229"/>
      <c r="F10" s="379" t="s">
        <v>387</v>
      </c>
      <c r="G10" s="233"/>
      <c r="H10" s="233"/>
      <c r="I10" s="233" t="s">
        <v>367</v>
      </c>
      <c r="J10" s="218" t="s">
        <v>395</v>
      </c>
      <c r="M10" s="233" t="s">
        <v>365</v>
      </c>
      <c r="N10" s="233" t="s">
        <v>366</v>
      </c>
      <c r="P10" s="233">
        <v>7</v>
      </c>
      <c r="Q10" s="233">
        <v>8</v>
      </c>
      <c r="R10" s="233">
        <v>9</v>
      </c>
    </row>
    <row r="11" spans="1:20" ht="13.5" thickBot="1" x14ac:dyDescent="0.25">
      <c r="A11" s="283" t="s">
        <v>273</v>
      </c>
      <c r="B11" s="456"/>
      <c r="C11" s="225">
        <v>800</v>
      </c>
      <c r="D11" s="221" t="s">
        <v>412</v>
      </c>
      <c r="E11" s="225"/>
      <c r="F11" s="379" t="s">
        <v>397</v>
      </c>
      <c r="G11" s="233"/>
      <c r="H11" s="233"/>
      <c r="I11" s="233" t="s">
        <v>52</v>
      </c>
      <c r="J11" s="233"/>
      <c r="K11" s="233">
        <v>3</v>
      </c>
      <c r="L11" s="475" t="s">
        <v>412</v>
      </c>
      <c r="M11" s="476">
        <v>5</v>
      </c>
      <c r="N11" s="233"/>
      <c r="O11" s="233">
        <f t="shared" ref="O11:O19" si="0">P11+Q11+R11</f>
        <v>10</v>
      </c>
      <c r="P11" s="233">
        <v>4</v>
      </c>
      <c r="Q11" s="233">
        <v>3</v>
      </c>
      <c r="R11" s="233">
        <v>3</v>
      </c>
      <c r="S11" s="218" t="s">
        <v>285</v>
      </c>
    </row>
    <row r="12" spans="1:20" ht="13.5" thickBot="1" x14ac:dyDescent="0.25">
      <c r="A12" s="285"/>
      <c r="B12" s="455"/>
      <c r="C12" s="221">
        <v>900</v>
      </c>
      <c r="D12" s="379" t="s">
        <v>62</v>
      </c>
      <c r="E12" s="221"/>
      <c r="F12" s="314" t="s">
        <v>43</v>
      </c>
      <c r="G12" s="233"/>
      <c r="H12" s="233" t="s">
        <v>419</v>
      </c>
      <c r="I12" s="233" t="s">
        <v>52</v>
      </c>
      <c r="J12" s="233"/>
      <c r="K12" s="233">
        <v>4</v>
      </c>
      <c r="L12" s="475" t="s">
        <v>43</v>
      </c>
      <c r="M12" s="476">
        <v>5</v>
      </c>
      <c r="N12" s="233"/>
      <c r="O12" s="233">
        <f t="shared" si="0"/>
        <v>10</v>
      </c>
      <c r="P12" s="233">
        <v>4</v>
      </c>
      <c r="Q12" s="424">
        <v>3</v>
      </c>
      <c r="R12" s="233">
        <v>3</v>
      </c>
      <c r="S12" s="240" t="s">
        <v>43</v>
      </c>
    </row>
    <row r="13" spans="1:20" ht="13.5" thickBot="1" x14ac:dyDescent="0.25">
      <c r="A13" s="283">
        <f>A10+7</f>
        <v>45531</v>
      </c>
      <c r="B13" s="463" t="s">
        <v>250</v>
      </c>
      <c r="C13" s="229">
        <v>700</v>
      </c>
      <c r="D13" s="229" t="s">
        <v>62</v>
      </c>
      <c r="E13" s="229"/>
      <c r="F13" s="379" t="s">
        <v>387</v>
      </c>
      <c r="G13" s="233" t="s">
        <v>405</v>
      </c>
      <c r="H13" s="233"/>
      <c r="I13" s="233"/>
      <c r="J13" s="233"/>
      <c r="K13" s="233"/>
      <c r="M13" s="233"/>
      <c r="N13" s="233"/>
      <c r="O13" s="233"/>
      <c r="P13" s="233"/>
      <c r="Q13" s="424"/>
      <c r="R13" s="233"/>
      <c r="S13" s="240"/>
    </row>
    <row r="14" spans="1:20" ht="13.5" thickBot="1" x14ac:dyDescent="0.25">
      <c r="A14" s="283"/>
      <c r="B14" s="456"/>
      <c r="C14" s="225">
        <v>800</v>
      </c>
      <c r="D14" s="379" t="s">
        <v>397</v>
      </c>
      <c r="E14" s="225"/>
      <c r="F14" s="310" t="s">
        <v>43</v>
      </c>
      <c r="G14" s="336" t="s">
        <v>422</v>
      </c>
      <c r="H14" s="472"/>
      <c r="I14" s="233"/>
      <c r="J14" s="233"/>
      <c r="K14" s="233"/>
      <c r="M14" s="233"/>
      <c r="N14" s="233"/>
      <c r="O14" s="233"/>
      <c r="P14" s="233"/>
      <c r="Q14" s="424"/>
      <c r="R14" s="233"/>
      <c r="S14" s="240"/>
    </row>
    <row r="15" spans="1:20" ht="13.5" thickBot="1" x14ac:dyDescent="0.25">
      <c r="A15" s="283"/>
      <c r="B15" s="456"/>
      <c r="C15" s="221">
        <v>900</v>
      </c>
      <c r="D15" s="379" t="s">
        <v>412</v>
      </c>
      <c r="E15" s="221"/>
      <c r="F15" s="314" t="s">
        <v>246</v>
      </c>
      <c r="G15" s="233"/>
      <c r="H15" s="233"/>
      <c r="I15" s="233"/>
      <c r="J15" s="233"/>
      <c r="K15" s="233"/>
      <c r="M15" s="233"/>
      <c r="N15" s="233"/>
      <c r="O15" s="233"/>
      <c r="P15" s="233"/>
      <c r="Q15" s="424"/>
      <c r="R15" s="233"/>
      <c r="S15" s="240"/>
    </row>
    <row r="16" spans="1:20" x14ac:dyDescent="0.2">
      <c r="A16" s="284">
        <f>A13+7</f>
        <v>45538</v>
      </c>
      <c r="B16" s="457" t="s">
        <v>249</v>
      </c>
      <c r="C16" s="229">
        <v>700</v>
      </c>
      <c r="D16" s="382" t="s">
        <v>412</v>
      </c>
      <c r="E16" s="229"/>
      <c r="F16" s="308" t="s">
        <v>62</v>
      </c>
      <c r="G16" s="233" t="s">
        <v>405</v>
      </c>
      <c r="H16" s="233"/>
      <c r="I16" s="233" t="s">
        <v>399</v>
      </c>
      <c r="J16" s="233"/>
      <c r="K16" s="233">
        <v>5</v>
      </c>
      <c r="L16" s="240" t="s">
        <v>62</v>
      </c>
      <c r="M16" s="233">
        <v>4</v>
      </c>
      <c r="N16" s="233"/>
      <c r="O16" s="233">
        <f t="shared" si="0"/>
        <v>10</v>
      </c>
      <c r="P16" s="233">
        <v>2</v>
      </c>
      <c r="Q16" s="233">
        <v>4</v>
      </c>
      <c r="R16" s="233">
        <v>4</v>
      </c>
      <c r="S16" s="218" t="s">
        <v>62</v>
      </c>
      <c r="T16" s="218" t="s">
        <v>211</v>
      </c>
    </row>
    <row r="17" spans="1:20" x14ac:dyDescent="0.2">
      <c r="A17" s="283" t="s">
        <v>273</v>
      </c>
      <c r="B17" s="458"/>
      <c r="C17" s="225">
        <v>800</v>
      </c>
      <c r="D17" s="378" t="s">
        <v>387</v>
      </c>
      <c r="E17" s="225"/>
      <c r="F17" s="310" t="s">
        <v>43</v>
      </c>
      <c r="G17" s="473" t="s">
        <v>424</v>
      </c>
      <c r="H17" s="470" t="s">
        <v>420</v>
      </c>
      <c r="I17" s="233"/>
      <c r="J17" s="237" t="s">
        <v>402</v>
      </c>
      <c r="K17" s="233">
        <v>6</v>
      </c>
      <c r="L17" s="240" t="s">
        <v>246</v>
      </c>
      <c r="M17" s="233">
        <v>1</v>
      </c>
      <c r="N17" s="233"/>
      <c r="O17" s="233">
        <f t="shared" si="0"/>
        <v>10</v>
      </c>
      <c r="P17" s="233">
        <v>4</v>
      </c>
      <c r="Q17" s="425">
        <v>3</v>
      </c>
      <c r="R17" s="233">
        <v>3</v>
      </c>
      <c r="S17" s="218" t="s">
        <v>246</v>
      </c>
      <c r="T17" s="218" t="s">
        <v>188</v>
      </c>
    </row>
    <row r="18" spans="1:20" ht="13.5" thickBot="1" x14ac:dyDescent="0.25">
      <c r="A18" s="285"/>
      <c r="B18" s="459"/>
      <c r="C18" s="221">
        <v>900</v>
      </c>
      <c r="D18" s="379" t="s">
        <v>397</v>
      </c>
      <c r="E18" s="221"/>
      <c r="F18" s="314" t="s">
        <v>246</v>
      </c>
      <c r="G18" s="233"/>
      <c r="H18" s="233"/>
      <c r="I18" s="233" t="s">
        <v>46</v>
      </c>
      <c r="J18" s="237"/>
      <c r="K18" s="233">
        <v>1</v>
      </c>
      <c r="L18" s="240" t="s">
        <v>387</v>
      </c>
      <c r="M18" s="233">
        <v>10</v>
      </c>
      <c r="N18" s="233"/>
      <c r="O18" s="233">
        <f t="shared" si="0"/>
        <v>10</v>
      </c>
      <c r="P18" s="233">
        <v>4</v>
      </c>
      <c r="Q18" s="426">
        <v>3</v>
      </c>
      <c r="R18" s="233">
        <v>3</v>
      </c>
      <c r="S18" s="218" t="s">
        <v>387</v>
      </c>
    </row>
    <row r="19" spans="1:20" x14ac:dyDescent="0.2">
      <c r="A19" s="284">
        <f>A16+7</f>
        <v>45545</v>
      </c>
      <c r="B19" s="453" t="s">
        <v>248</v>
      </c>
      <c r="C19" s="362">
        <v>700</v>
      </c>
      <c r="D19" s="382" t="s">
        <v>43</v>
      </c>
      <c r="E19" s="229"/>
      <c r="F19" s="308" t="s">
        <v>246</v>
      </c>
      <c r="G19" s="474" t="s">
        <v>423</v>
      </c>
      <c r="H19" s="470" t="s">
        <v>421</v>
      </c>
      <c r="I19" s="233" t="s">
        <v>46</v>
      </c>
      <c r="J19" s="237" t="s">
        <v>396</v>
      </c>
      <c r="K19" s="233">
        <v>2</v>
      </c>
      <c r="L19" s="475" t="s">
        <v>397</v>
      </c>
      <c r="M19" s="476">
        <v>5</v>
      </c>
      <c r="N19" s="233"/>
      <c r="O19" s="233">
        <f t="shared" si="0"/>
        <v>10</v>
      </c>
      <c r="P19" s="233">
        <v>2</v>
      </c>
      <c r="Q19" s="233">
        <v>4</v>
      </c>
      <c r="R19" s="233">
        <v>4</v>
      </c>
      <c r="S19" s="240" t="s">
        <v>397</v>
      </c>
      <c r="T19" s="233" t="s">
        <v>211</v>
      </c>
    </row>
    <row r="20" spans="1:20" x14ac:dyDescent="0.2">
      <c r="A20" s="283" t="s">
        <v>273</v>
      </c>
      <c r="B20" s="454"/>
      <c r="C20" s="345">
        <v>800</v>
      </c>
      <c r="D20" s="225" t="s">
        <v>62</v>
      </c>
      <c r="E20" s="225"/>
      <c r="F20" s="403" t="s">
        <v>397</v>
      </c>
      <c r="G20" s="233"/>
      <c r="H20" s="233"/>
      <c r="I20" s="233"/>
      <c r="J20" s="233"/>
      <c r="K20" s="233"/>
      <c r="L20" s="240"/>
      <c r="M20" s="233">
        <f>SUM(M11:M19)</f>
        <v>30</v>
      </c>
      <c r="N20" s="233"/>
      <c r="O20" s="233"/>
      <c r="P20" s="233"/>
      <c r="Q20" s="427"/>
      <c r="R20" s="233"/>
    </row>
    <row r="21" spans="1:20" ht="13.5" thickBot="1" x14ac:dyDescent="0.25">
      <c r="A21" s="285"/>
      <c r="B21" s="460"/>
      <c r="C21" s="347">
        <v>900</v>
      </c>
      <c r="D21" s="221" t="s">
        <v>412</v>
      </c>
      <c r="E21" s="221"/>
      <c r="F21" s="407" t="s">
        <v>387</v>
      </c>
      <c r="G21" s="233"/>
      <c r="H21" s="233"/>
      <c r="I21" s="233"/>
      <c r="J21" s="233"/>
      <c r="K21" s="233"/>
      <c r="M21" s="233"/>
      <c r="N21" s="233"/>
      <c r="P21" s="233">
        <f>SUM(P11:P19)</f>
        <v>20</v>
      </c>
      <c r="Q21" s="233">
        <f>SUM(Q11:Q19)</f>
        <v>20</v>
      </c>
      <c r="R21" s="233">
        <f>SUM(R11:R19)</f>
        <v>20</v>
      </c>
      <c r="S21" s="233"/>
      <c r="T21" s="233"/>
    </row>
    <row r="22" spans="1:20" x14ac:dyDescent="0.2">
      <c r="A22" s="284">
        <f>A19+7</f>
        <v>45552</v>
      </c>
      <c r="B22" s="453" t="s">
        <v>247</v>
      </c>
      <c r="C22" s="362">
        <v>700</v>
      </c>
      <c r="D22" s="382" t="s">
        <v>387</v>
      </c>
      <c r="E22" s="229"/>
      <c r="F22" s="308" t="s">
        <v>43</v>
      </c>
      <c r="G22" s="470" t="s">
        <v>43</v>
      </c>
      <c r="H22" s="470"/>
      <c r="I22" s="233"/>
      <c r="N22" s="233"/>
    </row>
    <row r="23" spans="1:20" x14ac:dyDescent="0.2">
      <c r="A23" s="283" t="s">
        <v>273</v>
      </c>
      <c r="B23" s="456"/>
      <c r="C23" s="345">
        <v>800</v>
      </c>
      <c r="D23" s="378" t="s">
        <v>412</v>
      </c>
      <c r="E23" s="225"/>
      <c r="F23" s="310" t="s">
        <v>62</v>
      </c>
      <c r="G23" s="233"/>
      <c r="H23" s="233"/>
      <c r="I23" s="233"/>
      <c r="K23" s="237"/>
      <c r="L23" s="240"/>
      <c r="M23" s="237"/>
      <c r="P23" s="218">
        <v>58000</v>
      </c>
    </row>
    <row r="24" spans="1:20" ht="13.5" thickBot="1" x14ac:dyDescent="0.25">
      <c r="A24" s="283"/>
      <c r="B24" s="455"/>
      <c r="C24" s="347">
        <v>900</v>
      </c>
      <c r="D24" s="221" t="s">
        <v>397</v>
      </c>
      <c r="E24" s="221"/>
      <c r="F24" s="407" t="s">
        <v>246</v>
      </c>
      <c r="G24" s="233"/>
      <c r="H24" s="233"/>
      <c r="I24" s="233"/>
      <c r="K24" s="233" t="s">
        <v>369</v>
      </c>
      <c r="M24" s="233"/>
      <c r="N24" s="233"/>
      <c r="O24" s="233"/>
      <c r="P24" s="233">
        <f>P23*0.07</f>
        <v>4060.0000000000005</v>
      </c>
    </row>
    <row r="25" spans="1:20" x14ac:dyDescent="0.2">
      <c r="A25" s="284">
        <f>A22+7</f>
        <v>45559</v>
      </c>
      <c r="B25" s="453" t="s">
        <v>245</v>
      </c>
      <c r="C25" s="229">
        <v>700</v>
      </c>
      <c r="D25" s="382" t="s">
        <v>62</v>
      </c>
      <c r="E25" s="229"/>
      <c r="F25" s="308" t="s">
        <v>246</v>
      </c>
      <c r="G25" s="233" t="s">
        <v>405</v>
      </c>
      <c r="H25" s="233"/>
      <c r="I25" s="233"/>
      <c r="J25" s="233"/>
      <c r="K25" s="233" t="s">
        <v>43</v>
      </c>
      <c r="M25" s="233"/>
      <c r="N25" s="233" t="s">
        <v>400</v>
      </c>
      <c r="O25" s="233"/>
      <c r="P25" s="233"/>
    </row>
    <row r="26" spans="1:20" x14ac:dyDescent="0.2">
      <c r="A26" s="283" t="s">
        <v>273</v>
      </c>
      <c r="B26" s="456"/>
      <c r="C26" s="225">
        <v>800</v>
      </c>
      <c r="D26" s="378" t="s">
        <v>387</v>
      </c>
      <c r="E26" s="225"/>
      <c r="F26" s="310" t="s">
        <v>397</v>
      </c>
      <c r="G26" s="233"/>
      <c r="H26" s="233"/>
      <c r="I26" s="233"/>
      <c r="J26" s="233"/>
      <c r="K26" s="233" t="s">
        <v>399</v>
      </c>
      <c r="M26" s="233"/>
      <c r="N26" s="233" t="s">
        <v>62</v>
      </c>
      <c r="O26" s="233"/>
      <c r="P26" s="233"/>
    </row>
    <row r="27" spans="1:20" ht="13.5" thickBot="1" x14ac:dyDescent="0.25">
      <c r="A27" s="283"/>
      <c r="B27" s="455"/>
      <c r="C27" s="221">
        <v>900</v>
      </c>
      <c r="D27" s="379" t="s">
        <v>412</v>
      </c>
      <c r="E27" s="221"/>
      <c r="F27" s="314" t="s">
        <v>43</v>
      </c>
      <c r="G27" s="233"/>
      <c r="H27" s="233"/>
      <c r="I27" s="233"/>
      <c r="J27" s="233"/>
      <c r="K27" s="233" t="s">
        <v>406</v>
      </c>
      <c r="L27" s="240"/>
      <c r="M27" s="233"/>
      <c r="N27" s="233" t="s">
        <v>246</v>
      </c>
      <c r="O27" s="233"/>
      <c r="P27" s="233"/>
    </row>
    <row r="28" spans="1:20" x14ac:dyDescent="0.2">
      <c r="A28" s="284">
        <f>A25+7</f>
        <v>45566</v>
      </c>
      <c r="B28" s="453" t="s">
        <v>244</v>
      </c>
      <c r="C28" s="229">
        <v>700</v>
      </c>
      <c r="D28" s="378" t="s">
        <v>412</v>
      </c>
      <c r="E28" s="229"/>
      <c r="F28" s="308" t="s">
        <v>246</v>
      </c>
      <c r="G28" s="233" t="s">
        <v>407</v>
      </c>
      <c r="H28" s="233"/>
      <c r="I28" s="233"/>
      <c r="J28" s="233"/>
      <c r="K28" s="233"/>
      <c r="L28" s="233"/>
      <c r="M28" s="233"/>
      <c r="N28" s="233" t="s">
        <v>397</v>
      </c>
      <c r="O28" s="233"/>
      <c r="P28" s="233"/>
    </row>
    <row r="29" spans="1:20" x14ac:dyDescent="0.2">
      <c r="A29" s="283" t="s">
        <v>273</v>
      </c>
      <c r="B29" s="456"/>
      <c r="C29" s="225">
        <v>800</v>
      </c>
      <c r="D29" s="225" t="s">
        <v>397</v>
      </c>
      <c r="E29" s="225"/>
      <c r="F29" s="378" t="s">
        <v>43</v>
      </c>
      <c r="G29" s="233"/>
      <c r="H29" s="233"/>
      <c r="I29" s="233"/>
      <c r="J29" s="233"/>
      <c r="K29" s="233"/>
      <c r="L29" s="233"/>
      <c r="M29" s="233"/>
      <c r="N29" s="233" t="s">
        <v>43</v>
      </c>
      <c r="O29" s="233"/>
      <c r="P29" s="448"/>
    </row>
    <row r="30" spans="1:20" ht="13.5" thickBot="1" x14ac:dyDescent="0.25">
      <c r="A30" s="285"/>
      <c r="B30" s="455"/>
      <c r="C30" s="221">
        <v>900</v>
      </c>
      <c r="D30" s="221" t="s">
        <v>62</v>
      </c>
      <c r="E30" s="221"/>
      <c r="F30" s="414" t="s">
        <v>387</v>
      </c>
      <c r="G30" s="336"/>
      <c r="H30" s="336"/>
      <c r="I30" s="233"/>
      <c r="J30" s="233"/>
      <c r="K30" s="233"/>
      <c r="L30" s="233"/>
      <c r="M30" s="233"/>
      <c r="N30" s="233"/>
      <c r="O30" s="233"/>
      <c r="P30" s="448"/>
    </row>
    <row r="31" spans="1:20" ht="13.5" thickBot="1" x14ac:dyDescent="0.25">
      <c r="A31" s="421">
        <v>45573</v>
      </c>
      <c r="B31" s="464" t="s">
        <v>111</v>
      </c>
      <c r="C31" s="431"/>
      <c r="D31" s="471"/>
      <c r="E31" s="431" t="s">
        <v>413</v>
      </c>
      <c r="F31" s="432"/>
      <c r="G31" s="233"/>
      <c r="H31" s="233"/>
      <c r="I31" s="233"/>
    </row>
    <row r="32" spans="1:20" x14ac:dyDescent="0.2">
      <c r="A32" s="284">
        <f>A31+7</f>
        <v>45580</v>
      </c>
      <c r="B32" s="453" t="s">
        <v>243</v>
      </c>
      <c r="C32" s="362">
        <v>700</v>
      </c>
      <c r="D32" s="229" t="s">
        <v>412</v>
      </c>
      <c r="E32" s="229"/>
      <c r="F32" s="412" t="s">
        <v>397</v>
      </c>
      <c r="G32" s="233" t="s">
        <v>407</v>
      </c>
      <c r="H32" s="233"/>
      <c r="I32" s="336"/>
      <c r="N32" s="218" t="s">
        <v>412</v>
      </c>
    </row>
    <row r="33" spans="1:14" x14ac:dyDescent="0.2">
      <c r="A33" s="283" t="s">
        <v>273</v>
      </c>
      <c r="B33" s="456"/>
      <c r="C33" s="345">
        <v>800</v>
      </c>
      <c r="D33" s="225" t="s">
        <v>246</v>
      </c>
      <c r="E33" s="225"/>
      <c r="F33" s="413" t="s">
        <v>387</v>
      </c>
      <c r="G33" s="336"/>
      <c r="H33" s="336"/>
      <c r="I33" s="233"/>
      <c r="K33" s="218" t="s">
        <v>62</v>
      </c>
      <c r="L33" s="218">
        <v>1</v>
      </c>
      <c r="N33" s="218">
        <v>2</v>
      </c>
    </row>
    <row r="34" spans="1:14" ht="13.5" thickBot="1" x14ac:dyDescent="0.25">
      <c r="A34" s="285"/>
      <c r="B34" s="455"/>
      <c r="C34" s="347">
        <v>900</v>
      </c>
      <c r="D34" s="221" t="s">
        <v>62</v>
      </c>
      <c r="E34" s="221"/>
      <c r="F34" s="414" t="s">
        <v>43</v>
      </c>
      <c r="G34" s="233"/>
      <c r="H34" s="233"/>
      <c r="I34" s="233"/>
      <c r="K34" s="218" t="s">
        <v>246</v>
      </c>
      <c r="L34" s="218">
        <v>2</v>
      </c>
      <c r="N34" s="218">
        <v>2</v>
      </c>
    </row>
    <row r="35" spans="1:14" x14ac:dyDescent="0.2">
      <c r="A35" s="284">
        <f>A32+7</f>
        <v>45587</v>
      </c>
      <c r="B35" s="453" t="s">
        <v>242</v>
      </c>
      <c r="C35" s="229">
        <v>700</v>
      </c>
      <c r="D35" s="462" t="s">
        <v>43</v>
      </c>
      <c r="E35" s="229"/>
      <c r="F35" s="308" t="s">
        <v>246</v>
      </c>
      <c r="G35" s="233" t="s">
        <v>43</v>
      </c>
      <c r="H35" s="233"/>
      <c r="I35" s="336"/>
      <c r="J35" s="233"/>
      <c r="K35" s="233" t="s">
        <v>412</v>
      </c>
      <c r="L35" s="233">
        <v>1</v>
      </c>
      <c r="M35" s="233"/>
    </row>
    <row r="36" spans="1:14" x14ac:dyDescent="0.2">
      <c r="A36" s="283" t="s">
        <v>273</v>
      </c>
      <c r="B36" s="456"/>
      <c r="C36" s="225">
        <v>800</v>
      </c>
      <c r="D36" s="225" t="s">
        <v>412</v>
      </c>
      <c r="E36" s="225"/>
      <c r="F36" s="310" t="s">
        <v>387</v>
      </c>
      <c r="G36" s="233"/>
      <c r="H36" s="233"/>
      <c r="I36" s="233"/>
      <c r="J36" s="233"/>
      <c r="K36" s="233" t="s">
        <v>397</v>
      </c>
      <c r="L36" s="233">
        <v>1</v>
      </c>
      <c r="M36" s="233"/>
    </row>
    <row r="37" spans="1:14" ht="13.5" thickBot="1" x14ac:dyDescent="0.25">
      <c r="A37" s="283"/>
      <c r="B37" s="456"/>
      <c r="C37" s="221">
        <v>900</v>
      </c>
      <c r="D37" s="461" t="s">
        <v>62</v>
      </c>
      <c r="E37" s="221"/>
      <c r="F37" s="314" t="s">
        <v>397</v>
      </c>
      <c r="G37" s="336"/>
      <c r="H37" s="336"/>
      <c r="I37" s="233"/>
      <c r="J37" s="233"/>
      <c r="K37" s="218" t="s">
        <v>43</v>
      </c>
      <c r="N37" s="218">
        <v>1</v>
      </c>
    </row>
    <row r="38" spans="1:14" x14ac:dyDescent="0.2">
      <c r="A38" s="284">
        <f>A35+7</f>
        <v>45594</v>
      </c>
      <c r="B38" s="453" t="s">
        <v>342</v>
      </c>
      <c r="C38" s="229">
        <v>700</v>
      </c>
      <c r="D38" s="229" t="s">
        <v>120</v>
      </c>
      <c r="E38" s="229"/>
      <c r="F38" s="412" t="s">
        <v>62</v>
      </c>
      <c r="G38" s="233"/>
      <c r="H38" s="233"/>
      <c r="I38" s="233"/>
      <c r="J38" s="229">
        <v>700</v>
      </c>
      <c r="K38" s="229">
        <v>4</v>
      </c>
      <c r="L38" s="229"/>
      <c r="M38" s="308">
        <v>5</v>
      </c>
    </row>
    <row r="39" spans="1:14" x14ac:dyDescent="0.2">
      <c r="A39" s="283" t="s">
        <v>273</v>
      </c>
      <c r="B39" s="456" t="s">
        <v>343</v>
      </c>
      <c r="C39" s="225">
        <v>800</v>
      </c>
      <c r="D39" s="415" t="s">
        <v>414</v>
      </c>
      <c r="E39" s="225"/>
      <c r="F39" s="310" t="s">
        <v>403</v>
      </c>
      <c r="G39" s="233"/>
      <c r="H39" s="233"/>
      <c r="I39" s="233"/>
      <c r="J39" s="225">
        <v>800</v>
      </c>
      <c r="K39" s="225">
        <v>3</v>
      </c>
      <c r="L39" s="225"/>
      <c r="M39" s="310">
        <v>6</v>
      </c>
    </row>
    <row r="40" spans="1:14" ht="13.5" thickBot="1" x14ac:dyDescent="0.25">
      <c r="A40" s="285"/>
      <c r="B40" s="456" t="s">
        <v>382</v>
      </c>
      <c r="C40" s="221">
        <v>900</v>
      </c>
      <c r="D40" s="221" t="s">
        <v>387</v>
      </c>
      <c r="E40" s="221"/>
      <c r="F40" s="314" t="s">
        <v>398</v>
      </c>
      <c r="G40" s="233"/>
      <c r="H40" s="233"/>
      <c r="I40" s="233"/>
      <c r="J40" s="221">
        <v>900</v>
      </c>
      <c r="K40" s="221">
        <v>1</v>
      </c>
      <c r="L40" s="221"/>
      <c r="M40" s="314">
        <v>2</v>
      </c>
    </row>
    <row r="41" spans="1:14" x14ac:dyDescent="0.2">
      <c r="A41" s="466">
        <f>A38+7</f>
        <v>45601</v>
      </c>
      <c r="B41" s="453" t="s">
        <v>344</v>
      </c>
      <c r="C41" s="229">
        <v>700</v>
      </c>
      <c r="D41" s="229" t="s">
        <v>387</v>
      </c>
      <c r="E41" s="229"/>
      <c r="F41" s="308" t="s">
        <v>94</v>
      </c>
      <c r="I41" s="233"/>
      <c r="J41" s="229">
        <v>700</v>
      </c>
      <c r="K41" s="229">
        <v>1</v>
      </c>
      <c r="L41" s="229"/>
      <c r="M41" s="308" t="s">
        <v>342</v>
      </c>
    </row>
    <row r="42" spans="1:14" ht="19.5" customHeight="1" x14ac:dyDescent="0.2">
      <c r="A42" s="467"/>
      <c r="B42" s="456" t="s">
        <v>345</v>
      </c>
      <c r="C42" s="225">
        <v>800</v>
      </c>
      <c r="D42" s="225" t="s">
        <v>426</v>
      </c>
      <c r="E42" s="225"/>
      <c r="F42" s="310" t="s">
        <v>414</v>
      </c>
      <c r="I42" s="233"/>
      <c r="J42" s="225">
        <v>800</v>
      </c>
      <c r="K42" s="225">
        <v>2</v>
      </c>
      <c r="L42" s="225"/>
      <c r="M42" s="310" t="s">
        <v>343</v>
      </c>
    </row>
    <row r="43" spans="1:14" ht="19.5" customHeight="1" thickBot="1" x14ac:dyDescent="0.25">
      <c r="A43" s="468"/>
      <c r="B43" s="455" t="s">
        <v>319</v>
      </c>
      <c r="C43" s="221">
        <v>900</v>
      </c>
      <c r="D43" s="221" t="s">
        <v>344</v>
      </c>
      <c r="E43" s="221"/>
      <c r="F43" s="314" t="s">
        <v>345</v>
      </c>
      <c r="I43" s="233"/>
      <c r="J43" s="221">
        <v>900</v>
      </c>
      <c r="K43" s="221" t="s">
        <v>344</v>
      </c>
      <c r="L43" s="221"/>
      <c r="M43" s="314" t="s">
        <v>345</v>
      </c>
    </row>
    <row r="44" spans="1:14" x14ac:dyDescent="0.2">
      <c r="A44" s="356"/>
      <c r="B44" s="232"/>
      <c r="C44" s="233"/>
      <c r="D44" s="233"/>
      <c r="E44" s="289"/>
      <c r="F44" s="233"/>
      <c r="G44" s="233"/>
      <c r="H44" s="233"/>
      <c r="I44" s="237"/>
    </row>
    <row r="45" spans="1:14" x14ac:dyDescent="0.2">
      <c r="A45" s="356"/>
      <c r="B45" s="232"/>
      <c r="C45" s="233"/>
      <c r="D45" s="233"/>
      <c r="E45" s="289"/>
      <c r="F45" s="233"/>
      <c r="G45" s="233"/>
      <c r="H45" s="233"/>
      <c r="I45" s="237"/>
    </row>
    <row r="46" spans="1:14" x14ac:dyDescent="0.2">
      <c r="C46" s="233"/>
      <c r="E46" s="233"/>
      <c r="F46" s="289"/>
      <c r="G46" s="289"/>
      <c r="H46" s="289"/>
    </row>
    <row r="49" spans="1:8" x14ac:dyDescent="0.2">
      <c r="A49" s="356"/>
      <c r="B49" s="232"/>
      <c r="C49" s="233"/>
      <c r="D49" s="233"/>
      <c r="E49" s="289"/>
      <c r="F49" s="233"/>
      <c r="G49" s="233"/>
      <c r="H49" s="233"/>
    </row>
    <row r="50" spans="1:8" x14ac:dyDescent="0.2">
      <c r="A50" s="226"/>
      <c r="B50" s="232"/>
      <c r="C50" s="233"/>
      <c r="D50" s="233"/>
      <c r="E50" s="289"/>
      <c r="F50" s="233"/>
      <c r="G50" s="233"/>
      <c r="H50" s="233"/>
    </row>
    <row r="51" spans="1:8" x14ac:dyDescent="0.2">
      <c r="A51" s="226"/>
      <c r="B51" s="232"/>
      <c r="C51" s="233"/>
      <c r="D51" s="233"/>
      <c r="E51" s="289"/>
      <c r="F51" s="233"/>
      <c r="G51" s="233"/>
      <c r="H51" s="233"/>
    </row>
    <row r="52" spans="1:8" x14ac:dyDescent="0.2">
      <c r="A52" s="356"/>
      <c r="B52" s="232"/>
      <c r="C52" s="233"/>
      <c r="D52" s="233"/>
      <c r="E52" s="289"/>
      <c r="F52" s="233"/>
      <c r="G52" s="233"/>
      <c r="H52" s="233"/>
    </row>
    <row r="53" spans="1:8" x14ac:dyDescent="0.2">
      <c r="A53" s="356"/>
      <c r="B53" s="232"/>
      <c r="C53" s="233"/>
      <c r="D53" s="233"/>
      <c r="E53" s="289"/>
      <c r="F53" s="233"/>
      <c r="G53" s="233"/>
      <c r="H53" s="233"/>
    </row>
    <row r="54" spans="1:8" x14ac:dyDescent="0.2">
      <c r="C54" s="233"/>
      <c r="E54" s="233"/>
      <c r="F54" s="289"/>
      <c r="G54" s="289"/>
      <c r="H54" s="289"/>
    </row>
  </sheetData>
  <pageMargins left="0.75" right="0.75" top="1" bottom="1" header="0.5" footer="0.5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910AF-4A9E-4550-B3E7-3EA346BF77AF}">
  <dimension ref="A1:S56"/>
  <sheetViews>
    <sheetView topLeftCell="A29" zoomScale="98" zoomScaleNormal="98" workbookViewId="0">
      <selection activeCell="F45" sqref="F45"/>
    </sheetView>
  </sheetViews>
  <sheetFormatPr defaultColWidth="9.140625" defaultRowHeight="12.75" x14ac:dyDescent="0.2"/>
  <cols>
    <col min="1" max="4" width="9.140625" style="218"/>
    <col min="5" max="5" width="3.140625" style="218" customWidth="1"/>
    <col min="6" max="6" width="10" style="218" bestFit="1" customWidth="1"/>
    <col min="7" max="7" width="10" style="218" customWidth="1"/>
    <col min="8" max="16384" width="9.140625" style="218"/>
  </cols>
  <sheetData>
    <row r="1" spans="1:19" ht="13.5" hidden="1" thickBot="1" x14ac:dyDescent="0.25">
      <c r="D1" s="218" t="s">
        <v>346</v>
      </c>
      <c r="J1" s="233">
        <v>1</v>
      </c>
      <c r="K1" s="233">
        <v>2</v>
      </c>
      <c r="L1" s="233">
        <v>3</v>
      </c>
      <c r="M1" s="233">
        <v>4</v>
      </c>
      <c r="N1" s="233">
        <v>5</v>
      </c>
      <c r="O1" s="233">
        <v>6</v>
      </c>
      <c r="P1" s="233">
        <v>7</v>
      </c>
      <c r="Q1" s="233">
        <v>8</v>
      </c>
      <c r="R1" s="233">
        <v>9</v>
      </c>
      <c r="S1" s="233">
        <v>0</v>
      </c>
    </row>
    <row r="2" spans="1:19" ht="13.5" hidden="1" thickBot="1" x14ac:dyDescent="0.25">
      <c r="A2" s="237" t="s">
        <v>1</v>
      </c>
      <c r="B2" s="237" t="s">
        <v>255</v>
      </c>
      <c r="C2" s="237" t="s">
        <v>254</v>
      </c>
      <c r="I2" s="218" t="s">
        <v>43</v>
      </c>
      <c r="J2" s="240" t="s">
        <v>397</v>
      </c>
      <c r="K2" s="241" t="s">
        <v>62</v>
      </c>
      <c r="L2" s="239" t="s">
        <v>209</v>
      </c>
      <c r="M2" s="218" t="s">
        <v>209</v>
      </c>
      <c r="N2" s="242" t="s">
        <v>241</v>
      </c>
    </row>
    <row r="3" spans="1:19" ht="13.5" hidden="1" thickBot="1" x14ac:dyDescent="0.25">
      <c r="A3" s="284">
        <v>44670</v>
      </c>
      <c r="B3" s="304" t="s">
        <v>246</v>
      </c>
      <c r="H3" s="233"/>
      <c r="I3" s="218" t="s">
        <v>62</v>
      </c>
      <c r="J3" s="238" t="s">
        <v>209</v>
      </c>
      <c r="K3" s="242" t="s">
        <v>43</v>
      </c>
      <c r="L3" s="218" t="s">
        <v>397</v>
      </c>
      <c r="M3" s="241" t="s">
        <v>241</v>
      </c>
      <c r="N3" s="239" t="s">
        <v>209</v>
      </c>
    </row>
    <row r="4" spans="1:19" ht="13.5" hidden="1" thickBot="1" x14ac:dyDescent="0.25">
      <c r="A4" s="283" t="s">
        <v>273</v>
      </c>
      <c r="B4" s="226"/>
      <c r="H4" s="233"/>
      <c r="I4" s="218" t="s">
        <v>397</v>
      </c>
      <c r="J4" s="241" t="s">
        <v>43</v>
      </c>
      <c r="K4" s="218" t="s">
        <v>241</v>
      </c>
      <c r="L4" s="238" t="s">
        <v>62</v>
      </c>
      <c r="M4" s="242" t="s">
        <v>209</v>
      </c>
      <c r="N4" s="240" t="s">
        <v>209</v>
      </c>
    </row>
    <row r="5" spans="1:19" ht="13.5" hidden="1" thickBot="1" x14ac:dyDescent="0.25">
      <c r="A5" s="283"/>
      <c r="B5" s="226"/>
      <c r="H5" s="233"/>
      <c r="I5" s="218" t="s">
        <v>209</v>
      </c>
      <c r="J5" s="239" t="s">
        <v>62</v>
      </c>
      <c r="K5" s="238" t="s">
        <v>209</v>
      </c>
      <c r="L5" s="242" t="s">
        <v>241</v>
      </c>
      <c r="M5" s="240" t="s">
        <v>43</v>
      </c>
      <c r="N5" s="218" t="s">
        <v>397</v>
      </c>
    </row>
    <row r="6" spans="1:19" x14ac:dyDescent="0.2">
      <c r="A6" s="284">
        <v>45398</v>
      </c>
      <c r="B6" s="453" t="s">
        <v>253</v>
      </c>
      <c r="C6" s="229">
        <v>700</v>
      </c>
      <c r="D6" s="307" t="s">
        <v>401</v>
      </c>
      <c r="E6" s="229"/>
      <c r="F6" s="308" t="s">
        <v>43</v>
      </c>
      <c r="G6" s="233"/>
      <c r="H6" s="233"/>
      <c r="J6" s="242"/>
      <c r="K6" s="239"/>
      <c r="L6" s="240"/>
      <c r="M6" s="238"/>
      <c r="N6" s="241"/>
    </row>
    <row r="7" spans="1:19" x14ac:dyDescent="0.2">
      <c r="A7" s="283" t="s">
        <v>273</v>
      </c>
      <c r="B7" s="454"/>
      <c r="C7" s="225">
        <v>800</v>
      </c>
      <c r="D7" s="305" t="s">
        <v>62</v>
      </c>
      <c r="E7" s="225"/>
      <c r="F7" s="310" t="s">
        <v>246</v>
      </c>
      <c r="G7" s="233"/>
      <c r="H7" s="233"/>
      <c r="K7" s="240"/>
      <c r="L7" s="241"/>
      <c r="M7" s="239"/>
      <c r="N7" s="238"/>
    </row>
    <row r="8" spans="1:19" ht="13.5" thickBot="1" x14ac:dyDescent="0.25">
      <c r="A8" s="285"/>
      <c r="B8" s="455"/>
      <c r="C8" s="221">
        <v>900</v>
      </c>
      <c r="D8" s="313" t="s">
        <v>387</v>
      </c>
      <c r="E8" s="221"/>
      <c r="F8" s="314" t="s">
        <v>397</v>
      </c>
      <c r="G8" s="233"/>
      <c r="H8" s="233"/>
    </row>
    <row r="9" spans="1:19" ht="13.5" thickBot="1" x14ac:dyDescent="0.25">
      <c r="A9" s="284">
        <f>A6+7</f>
        <v>45405</v>
      </c>
      <c r="B9" s="453" t="s">
        <v>252</v>
      </c>
      <c r="C9" s="229">
        <v>700</v>
      </c>
      <c r="D9" s="229" t="s">
        <v>246</v>
      </c>
      <c r="E9" s="229"/>
      <c r="F9" s="313" t="s">
        <v>387</v>
      </c>
      <c r="G9" s="233"/>
      <c r="H9" s="233" t="s">
        <v>367</v>
      </c>
      <c r="I9" s="218" t="s">
        <v>395</v>
      </c>
      <c r="L9" s="233" t="s">
        <v>365</v>
      </c>
      <c r="M9" s="233" t="s">
        <v>366</v>
      </c>
      <c r="O9" s="233">
        <v>7</v>
      </c>
      <c r="P9" s="233">
        <v>8</v>
      </c>
      <c r="Q9" s="233">
        <v>9</v>
      </c>
    </row>
    <row r="10" spans="1:19" ht="13.5" thickBot="1" x14ac:dyDescent="0.25">
      <c r="A10" s="283" t="s">
        <v>273</v>
      </c>
      <c r="B10" s="456"/>
      <c r="C10" s="225">
        <v>800</v>
      </c>
      <c r="D10" s="313" t="s">
        <v>401</v>
      </c>
      <c r="E10" s="225"/>
      <c r="F10" s="221" t="s">
        <v>397</v>
      </c>
      <c r="G10" s="233"/>
      <c r="H10" s="233" t="s">
        <v>52</v>
      </c>
      <c r="I10" s="233"/>
      <c r="J10" s="233">
        <v>2</v>
      </c>
      <c r="K10" s="218" t="s">
        <v>401</v>
      </c>
      <c r="L10" s="233">
        <v>8</v>
      </c>
      <c r="M10" s="233"/>
      <c r="N10" s="233">
        <f t="shared" ref="N10:N18" si="0">O10+P10+Q10</f>
        <v>10</v>
      </c>
      <c r="O10" s="233">
        <v>4</v>
      </c>
      <c r="P10" s="233">
        <v>3</v>
      </c>
      <c r="Q10" s="233">
        <v>3</v>
      </c>
      <c r="R10" s="218" t="s">
        <v>285</v>
      </c>
    </row>
    <row r="11" spans="1:19" ht="13.5" thickBot="1" x14ac:dyDescent="0.25">
      <c r="A11" s="285"/>
      <c r="B11" s="455"/>
      <c r="C11" s="221">
        <v>900</v>
      </c>
      <c r="D11" s="313" t="s">
        <v>62</v>
      </c>
      <c r="E11" s="221"/>
      <c r="F11" s="314" t="s">
        <v>43</v>
      </c>
      <c r="G11" s="233"/>
      <c r="H11" s="233" t="s">
        <v>52</v>
      </c>
      <c r="I11" s="233"/>
      <c r="J11" s="233">
        <v>5</v>
      </c>
      <c r="K11" s="218" t="s">
        <v>43</v>
      </c>
      <c r="L11" s="233">
        <v>1</v>
      </c>
      <c r="M11" s="233"/>
      <c r="N11" s="233">
        <f t="shared" si="0"/>
        <v>10</v>
      </c>
      <c r="O11" s="233">
        <v>4</v>
      </c>
      <c r="P11" s="424">
        <v>3</v>
      </c>
      <c r="Q11" s="233">
        <v>3</v>
      </c>
      <c r="R11" s="240" t="s">
        <v>43</v>
      </c>
    </row>
    <row r="12" spans="1:19" ht="13.5" thickBot="1" x14ac:dyDescent="0.25">
      <c r="A12" s="283">
        <f>A9+7</f>
        <v>45412</v>
      </c>
      <c r="B12" s="463" t="s">
        <v>250</v>
      </c>
      <c r="C12" s="229">
        <v>700</v>
      </c>
      <c r="D12" s="307" t="s">
        <v>62</v>
      </c>
      <c r="E12" s="229"/>
      <c r="F12" s="221" t="s">
        <v>387</v>
      </c>
      <c r="G12" s="233" t="s">
        <v>405</v>
      </c>
      <c r="H12" s="233"/>
      <c r="I12" s="233"/>
      <c r="J12" s="233"/>
      <c r="L12" s="233"/>
      <c r="M12" s="233"/>
      <c r="N12" s="233"/>
      <c r="O12" s="233"/>
      <c r="P12" s="424"/>
      <c r="Q12" s="233"/>
      <c r="R12" s="240"/>
    </row>
    <row r="13" spans="1:19" ht="13.5" thickBot="1" x14ac:dyDescent="0.25">
      <c r="A13" s="283"/>
      <c r="B13" s="456"/>
      <c r="C13" s="225">
        <v>800</v>
      </c>
      <c r="D13" s="313" t="s">
        <v>397</v>
      </c>
      <c r="E13" s="225"/>
      <c r="F13" s="310" t="s">
        <v>43</v>
      </c>
      <c r="G13" s="233"/>
      <c r="H13" s="233"/>
      <c r="I13" s="233"/>
      <c r="J13" s="233"/>
      <c r="L13" s="233"/>
      <c r="M13" s="233"/>
      <c r="N13" s="233"/>
      <c r="O13" s="233"/>
      <c r="P13" s="424"/>
      <c r="Q13" s="233"/>
      <c r="R13" s="240"/>
    </row>
    <row r="14" spans="1:19" ht="13.5" thickBot="1" x14ac:dyDescent="0.25">
      <c r="A14" s="283"/>
      <c r="B14" s="456"/>
      <c r="C14" s="221">
        <v>900</v>
      </c>
      <c r="D14" s="313" t="s">
        <v>401</v>
      </c>
      <c r="E14" s="221"/>
      <c r="F14" s="314" t="s">
        <v>246</v>
      </c>
      <c r="G14" s="233"/>
      <c r="H14" s="233"/>
      <c r="I14" s="233"/>
      <c r="J14" s="233"/>
      <c r="L14" s="233"/>
      <c r="M14" s="233"/>
      <c r="N14" s="233"/>
      <c r="O14" s="233"/>
      <c r="P14" s="424"/>
      <c r="Q14" s="233"/>
      <c r="R14" s="240"/>
    </row>
    <row r="15" spans="1:19" x14ac:dyDescent="0.2">
      <c r="A15" s="284">
        <f>A12+7</f>
        <v>45419</v>
      </c>
      <c r="B15" s="457" t="s">
        <v>249</v>
      </c>
      <c r="C15" s="229">
        <v>700</v>
      </c>
      <c r="D15" s="307" t="s">
        <v>401</v>
      </c>
      <c r="E15" s="229"/>
      <c r="F15" s="308" t="s">
        <v>62</v>
      </c>
      <c r="G15" s="233" t="s">
        <v>405</v>
      </c>
      <c r="H15" s="233" t="s">
        <v>399</v>
      </c>
      <c r="I15" s="233"/>
      <c r="J15" s="233">
        <v>4</v>
      </c>
      <c r="K15" s="218" t="s">
        <v>62</v>
      </c>
      <c r="L15" s="233">
        <v>5</v>
      </c>
      <c r="M15" s="233"/>
      <c r="N15" s="233">
        <f t="shared" si="0"/>
        <v>10</v>
      </c>
      <c r="O15" s="233">
        <v>2</v>
      </c>
      <c r="P15" s="233">
        <v>4</v>
      </c>
      <c r="Q15" s="233">
        <v>4</v>
      </c>
      <c r="R15" s="218" t="s">
        <v>62</v>
      </c>
      <c r="S15" s="218" t="s">
        <v>211</v>
      </c>
    </row>
    <row r="16" spans="1:19" x14ac:dyDescent="0.2">
      <c r="A16" s="283" t="s">
        <v>273</v>
      </c>
      <c r="B16" s="458"/>
      <c r="C16" s="225">
        <v>800</v>
      </c>
      <c r="D16" s="305" t="s">
        <v>387</v>
      </c>
      <c r="E16" s="225"/>
      <c r="F16" s="310" t="s">
        <v>43</v>
      </c>
      <c r="G16" s="233"/>
      <c r="H16" s="233"/>
      <c r="I16" s="237" t="s">
        <v>402</v>
      </c>
      <c r="J16" s="233">
        <v>6</v>
      </c>
      <c r="K16" s="218" t="s">
        <v>246</v>
      </c>
      <c r="L16" s="233">
        <v>1</v>
      </c>
      <c r="M16" s="233"/>
      <c r="N16" s="233">
        <f t="shared" si="0"/>
        <v>10</v>
      </c>
      <c r="O16" s="233">
        <v>4</v>
      </c>
      <c r="P16" s="425">
        <v>3</v>
      </c>
      <c r="Q16" s="233">
        <v>3</v>
      </c>
      <c r="R16" s="218" t="s">
        <v>246</v>
      </c>
      <c r="S16" s="218" t="s">
        <v>188</v>
      </c>
    </row>
    <row r="17" spans="1:19" ht="13.5" thickBot="1" x14ac:dyDescent="0.25">
      <c r="A17" s="285"/>
      <c r="B17" s="459"/>
      <c r="C17" s="221">
        <v>900</v>
      </c>
      <c r="D17" s="313" t="s">
        <v>397</v>
      </c>
      <c r="E17" s="221"/>
      <c r="F17" s="314" t="s">
        <v>246</v>
      </c>
      <c r="G17" s="233"/>
      <c r="H17" s="233" t="s">
        <v>46</v>
      </c>
      <c r="I17" s="237"/>
      <c r="J17" s="233">
        <v>1</v>
      </c>
      <c r="K17" s="218" t="s">
        <v>387</v>
      </c>
      <c r="L17" s="233">
        <v>9</v>
      </c>
      <c r="M17" s="233"/>
      <c r="N17" s="233">
        <f t="shared" si="0"/>
        <v>10</v>
      </c>
      <c r="O17" s="233">
        <v>4</v>
      </c>
      <c r="P17" s="426">
        <v>3</v>
      </c>
      <c r="Q17" s="233">
        <v>3</v>
      </c>
      <c r="R17" s="218" t="s">
        <v>387</v>
      </c>
    </row>
    <row r="18" spans="1:19" x14ac:dyDescent="0.2">
      <c r="A18" s="284">
        <f>A15+7</f>
        <v>45426</v>
      </c>
      <c r="B18" s="453" t="s">
        <v>248</v>
      </c>
      <c r="C18" s="362">
        <v>700</v>
      </c>
      <c r="D18" s="229" t="s">
        <v>43</v>
      </c>
      <c r="E18" s="229"/>
      <c r="F18" s="327" t="s">
        <v>246</v>
      </c>
      <c r="G18" s="233" t="s">
        <v>43</v>
      </c>
      <c r="H18" s="233" t="s">
        <v>46</v>
      </c>
      <c r="I18" s="237" t="s">
        <v>396</v>
      </c>
      <c r="J18" s="233">
        <v>3</v>
      </c>
      <c r="K18" s="218" t="s">
        <v>397</v>
      </c>
      <c r="L18" s="233">
        <v>6</v>
      </c>
      <c r="M18" s="233"/>
      <c r="N18" s="233">
        <f t="shared" si="0"/>
        <v>10</v>
      </c>
      <c r="O18" s="233">
        <v>2</v>
      </c>
      <c r="P18" s="233">
        <v>4</v>
      </c>
      <c r="Q18" s="233">
        <v>4</v>
      </c>
      <c r="R18" s="240" t="s">
        <v>397</v>
      </c>
      <c r="S18" s="233" t="s">
        <v>211</v>
      </c>
    </row>
    <row r="19" spans="1:19" x14ac:dyDescent="0.2">
      <c r="A19" s="283" t="s">
        <v>273</v>
      </c>
      <c r="B19" s="454"/>
      <c r="C19" s="345">
        <v>800</v>
      </c>
      <c r="D19" s="225" t="s">
        <v>62</v>
      </c>
      <c r="E19" s="225"/>
      <c r="F19" s="333" t="s">
        <v>397</v>
      </c>
      <c r="G19" s="233"/>
      <c r="H19" s="233"/>
      <c r="I19" s="233"/>
      <c r="J19" s="233"/>
      <c r="K19" s="240"/>
      <c r="L19" s="233">
        <f>SUM(L10:L18)</f>
        <v>30</v>
      </c>
      <c r="M19" s="233"/>
      <c r="N19" s="233"/>
      <c r="O19" s="233"/>
      <c r="P19" s="427"/>
      <c r="Q19" s="233"/>
    </row>
    <row r="20" spans="1:19" ht="13.5" thickBot="1" x14ac:dyDescent="0.25">
      <c r="A20" s="285"/>
      <c r="B20" s="460"/>
      <c r="C20" s="347">
        <v>900</v>
      </c>
      <c r="D20" s="221" t="s">
        <v>401</v>
      </c>
      <c r="E20" s="221"/>
      <c r="F20" s="312" t="s">
        <v>387</v>
      </c>
      <c r="G20" s="233"/>
      <c r="H20" s="233"/>
      <c r="I20" s="233"/>
      <c r="J20" s="233"/>
      <c r="L20" s="233"/>
      <c r="M20" s="233"/>
      <c r="O20" s="233">
        <f>SUM(O10:O18)</f>
        <v>20</v>
      </c>
      <c r="P20" s="233">
        <f>SUM(P10:P18)</f>
        <v>20</v>
      </c>
      <c r="Q20" s="233">
        <f>SUM(Q10:Q18)</f>
        <v>20</v>
      </c>
      <c r="R20" s="233"/>
      <c r="S20" s="233"/>
    </row>
    <row r="21" spans="1:19" x14ac:dyDescent="0.2">
      <c r="A21" s="284">
        <f>A18+7</f>
        <v>45433</v>
      </c>
      <c r="B21" s="453" t="s">
        <v>247</v>
      </c>
      <c r="C21" s="362">
        <v>700</v>
      </c>
      <c r="D21" s="307" t="s">
        <v>387</v>
      </c>
      <c r="E21" s="229"/>
      <c r="F21" s="308" t="s">
        <v>43</v>
      </c>
      <c r="G21" s="233" t="s">
        <v>43</v>
      </c>
      <c r="H21" s="233"/>
      <c r="M21" s="233"/>
    </row>
    <row r="22" spans="1:19" x14ac:dyDescent="0.2">
      <c r="A22" s="283" t="s">
        <v>273</v>
      </c>
      <c r="B22" s="456"/>
      <c r="C22" s="345">
        <v>800</v>
      </c>
      <c r="D22" s="305" t="s">
        <v>401</v>
      </c>
      <c r="E22" s="225"/>
      <c r="F22" s="310" t="s">
        <v>62</v>
      </c>
      <c r="G22" s="233"/>
      <c r="H22" s="233"/>
      <c r="J22" s="237"/>
      <c r="K22" s="240"/>
      <c r="L22" s="237"/>
    </row>
    <row r="23" spans="1:19" ht="13.5" thickBot="1" x14ac:dyDescent="0.25">
      <c r="A23" s="283"/>
      <c r="B23" s="455"/>
      <c r="C23" s="347">
        <v>900</v>
      </c>
      <c r="D23" s="313" t="s">
        <v>397</v>
      </c>
      <c r="E23" s="221"/>
      <c r="F23" s="314" t="s">
        <v>246</v>
      </c>
      <c r="G23" s="233"/>
      <c r="H23" s="233"/>
      <c r="J23" s="233" t="s">
        <v>369</v>
      </c>
      <c r="L23" s="233"/>
      <c r="M23" s="233"/>
      <c r="N23" s="233"/>
      <c r="O23" s="233"/>
    </row>
    <row r="24" spans="1:19" x14ac:dyDescent="0.2">
      <c r="A24" s="284">
        <f>A21+7</f>
        <v>45440</v>
      </c>
      <c r="B24" s="453" t="s">
        <v>245</v>
      </c>
      <c r="C24" s="229">
        <v>700</v>
      </c>
      <c r="D24" s="307" t="s">
        <v>62</v>
      </c>
      <c r="E24" s="229"/>
      <c r="F24" s="308" t="s">
        <v>246</v>
      </c>
      <c r="G24" s="233" t="s">
        <v>405</v>
      </c>
      <c r="H24" s="233"/>
      <c r="I24" s="233"/>
      <c r="J24" s="233" t="s">
        <v>43</v>
      </c>
      <c r="L24" s="233"/>
      <c r="M24" s="233" t="s">
        <v>400</v>
      </c>
      <c r="N24" s="233"/>
      <c r="O24" s="233"/>
    </row>
    <row r="25" spans="1:19" x14ac:dyDescent="0.2">
      <c r="A25" s="283" t="s">
        <v>273</v>
      </c>
      <c r="B25" s="456"/>
      <c r="C25" s="225">
        <v>800</v>
      </c>
      <c r="D25" s="305" t="s">
        <v>387</v>
      </c>
      <c r="E25" s="225"/>
      <c r="F25" s="310" t="s">
        <v>397</v>
      </c>
      <c r="G25" s="233"/>
      <c r="H25" s="233"/>
      <c r="I25" s="233"/>
      <c r="J25" s="233" t="s">
        <v>399</v>
      </c>
      <c r="L25" s="233"/>
      <c r="M25" s="233" t="s">
        <v>62</v>
      </c>
      <c r="N25" s="233"/>
      <c r="O25" s="233"/>
    </row>
    <row r="26" spans="1:19" ht="13.5" thickBot="1" x14ac:dyDescent="0.25">
      <c r="A26" s="283"/>
      <c r="B26" s="455"/>
      <c r="C26" s="221">
        <v>900</v>
      </c>
      <c r="D26" s="313" t="s">
        <v>401</v>
      </c>
      <c r="E26" s="221"/>
      <c r="F26" s="314" t="s">
        <v>43</v>
      </c>
      <c r="G26" s="233"/>
      <c r="H26" s="233"/>
      <c r="I26" s="233"/>
      <c r="J26" s="233" t="s">
        <v>406</v>
      </c>
      <c r="K26" s="240"/>
      <c r="L26" s="233"/>
      <c r="M26" s="233" t="s">
        <v>246</v>
      </c>
      <c r="N26" s="233"/>
      <c r="O26" s="233"/>
    </row>
    <row r="27" spans="1:19" x14ac:dyDescent="0.2">
      <c r="A27" s="284">
        <f>A24+7</f>
        <v>45447</v>
      </c>
      <c r="B27" s="453" t="s">
        <v>244</v>
      </c>
      <c r="C27" s="229">
        <v>700</v>
      </c>
      <c r="D27" s="307" t="s">
        <v>401</v>
      </c>
      <c r="E27" s="229"/>
      <c r="F27" s="308" t="s">
        <v>246</v>
      </c>
      <c r="G27" s="233" t="s">
        <v>407</v>
      </c>
      <c r="H27" s="233"/>
      <c r="I27" s="233"/>
      <c r="J27" s="233"/>
      <c r="K27" s="233"/>
      <c r="L27" s="233"/>
      <c r="M27" s="233" t="s">
        <v>397</v>
      </c>
      <c r="N27" s="233"/>
      <c r="O27" s="233"/>
    </row>
    <row r="28" spans="1:19" x14ac:dyDescent="0.2">
      <c r="A28" s="283" t="s">
        <v>273</v>
      </c>
      <c r="B28" s="456"/>
      <c r="C28" s="225">
        <v>800</v>
      </c>
      <c r="D28" s="305" t="s">
        <v>397</v>
      </c>
      <c r="E28" s="225"/>
      <c r="F28" s="310" t="s">
        <v>43</v>
      </c>
      <c r="G28" s="233"/>
      <c r="H28" s="233"/>
      <c r="I28" s="233"/>
      <c r="J28" s="233"/>
      <c r="K28" s="233"/>
      <c r="L28" s="233"/>
      <c r="M28" s="233" t="s">
        <v>43</v>
      </c>
      <c r="N28" s="233"/>
      <c r="O28" s="448"/>
    </row>
    <row r="29" spans="1:19" ht="13.5" thickBot="1" x14ac:dyDescent="0.25">
      <c r="A29" s="285"/>
      <c r="B29" s="455"/>
      <c r="C29" s="221">
        <v>900</v>
      </c>
      <c r="D29" s="221" t="s">
        <v>62</v>
      </c>
      <c r="E29" s="221"/>
      <c r="F29" s="312" t="s">
        <v>387</v>
      </c>
      <c r="G29" s="336"/>
      <c r="H29" s="233"/>
      <c r="I29" s="233"/>
      <c r="J29" s="233"/>
      <c r="K29" s="233"/>
      <c r="L29" s="233"/>
      <c r="M29" s="233"/>
      <c r="N29" s="233"/>
      <c r="O29" s="448"/>
    </row>
    <row r="30" spans="1:19" ht="13.5" thickBot="1" x14ac:dyDescent="0.25">
      <c r="A30" s="283">
        <f>A27+7</f>
        <v>45454</v>
      </c>
      <c r="B30" s="456" t="s">
        <v>111</v>
      </c>
      <c r="C30" s="354" t="s">
        <v>383</v>
      </c>
      <c r="D30" s="296" t="s">
        <v>383</v>
      </c>
      <c r="E30" s="354"/>
      <c r="F30" s="361" t="s">
        <v>383</v>
      </c>
      <c r="G30" s="336"/>
      <c r="H30" s="233"/>
      <c r="I30" s="233"/>
      <c r="J30" s="233"/>
      <c r="K30" s="233"/>
      <c r="L30" s="233"/>
      <c r="M30" s="233"/>
      <c r="N30" s="233"/>
      <c r="O30" s="448"/>
    </row>
    <row r="31" spans="1:19" x14ac:dyDescent="0.2">
      <c r="A31" s="284">
        <f>A30+7</f>
        <v>45461</v>
      </c>
      <c r="B31" s="453" t="s">
        <v>243</v>
      </c>
      <c r="C31" s="229">
        <v>700</v>
      </c>
      <c r="D31" s="305" t="s">
        <v>401</v>
      </c>
      <c r="E31" s="229"/>
      <c r="F31" s="308" t="s">
        <v>397</v>
      </c>
      <c r="G31" s="233" t="s">
        <v>407</v>
      </c>
      <c r="H31" s="336" t="s">
        <v>409</v>
      </c>
    </row>
    <row r="32" spans="1:19" x14ac:dyDescent="0.2">
      <c r="A32" s="283" t="s">
        <v>273</v>
      </c>
      <c r="B32" s="456"/>
      <c r="C32" s="225">
        <v>800</v>
      </c>
      <c r="D32" s="225" t="s">
        <v>246</v>
      </c>
      <c r="E32" s="225"/>
      <c r="F32" s="305" t="s">
        <v>387</v>
      </c>
      <c r="G32" s="336"/>
      <c r="H32" s="233"/>
    </row>
    <row r="33" spans="1:16" ht="13.5" thickBot="1" x14ac:dyDescent="0.25">
      <c r="A33" s="285"/>
      <c r="B33" s="455"/>
      <c r="C33" s="296">
        <v>900</v>
      </c>
      <c r="D33" s="334" t="s">
        <v>62</v>
      </c>
      <c r="E33" s="296"/>
      <c r="F33" s="296" t="s">
        <v>43</v>
      </c>
      <c r="G33" s="233"/>
      <c r="H33" s="233"/>
    </row>
    <row r="34" spans="1:16" x14ac:dyDescent="0.2">
      <c r="A34" s="284">
        <f>A31+7</f>
        <v>45468</v>
      </c>
      <c r="B34" s="453" t="s">
        <v>242</v>
      </c>
      <c r="C34" s="229">
        <v>700</v>
      </c>
      <c r="D34" s="307" t="s">
        <v>43</v>
      </c>
      <c r="E34" s="229"/>
      <c r="F34" s="308" t="s">
        <v>246</v>
      </c>
      <c r="G34" s="233" t="s">
        <v>43</v>
      </c>
      <c r="H34" s="336"/>
      <c r="I34" s="233"/>
      <c r="J34" s="233"/>
      <c r="K34" s="233"/>
      <c r="L34" s="233"/>
    </row>
    <row r="35" spans="1:16" x14ac:dyDescent="0.2">
      <c r="A35" s="283"/>
      <c r="B35" s="456"/>
      <c r="C35" s="225">
        <v>800</v>
      </c>
      <c r="D35" s="225" t="s">
        <v>401</v>
      </c>
      <c r="E35" s="225"/>
      <c r="F35" s="333" t="s">
        <v>387</v>
      </c>
      <c r="G35" s="233"/>
      <c r="H35" s="233"/>
      <c r="I35" s="233"/>
      <c r="J35" s="233"/>
      <c r="K35" s="233"/>
      <c r="L35" s="233"/>
    </row>
    <row r="36" spans="1:16" ht="13.5" thickBot="1" x14ac:dyDescent="0.25">
      <c r="A36" s="283"/>
      <c r="B36" s="456"/>
      <c r="C36" s="221">
        <v>900</v>
      </c>
      <c r="D36" s="221" t="s">
        <v>62</v>
      </c>
      <c r="E36" s="221"/>
      <c r="F36" s="312" t="s">
        <v>397</v>
      </c>
      <c r="G36" s="336"/>
      <c r="H36" s="233"/>
      <c r="I36" s="233"/>
    </row>
    <row r="37" spans="1:16" x14ac:dyDescent="0.2">
      <c r="A37" s="284">
        <f>A34+7</f>
        <v>45475</v>
      </c>
      <c r="B37" s="453" t="s">
        <v>342</v>
      </c>
      <c r="C37" s="229">
        <v>700</v>
      </c>
      <c r="D37" s="229" t="s">
        <v>94</v>
      </c>
      <c r="E37" s="229"/>
      <c r="F37" s="327" t="s">
        <v>403</v>
      </c>
      <c r="G37" s="233"/>
      <c r="H37" s="233"/>
      <c r="I37" s="233"/>
      <c r="J37" s="233"/>
    </row>
    <row r="38" spans="1:16" x14ac:dyDescent="0.2">
      <c r="A38" s="283" t="s">
        <v>273</v>
      </c>
      <c r="B38" s="456" t="s">
        <v>343</v>
      </c>
      <c r="C38" s="225">
        <v>800</v>
      </c>
      <c r="D38" s="305" t="s">
        <v>398</v>
      </c>
      <c r="E38" s="225"/>
      <c r="F38" s="310" t="s">
        <v>120</v>
      </c>
      <c r="G38" s="233"/>
      <c r="H38" s="233"/>
      <c r="I38" s="233"/>
      <c r="J38" s="233"/>
    </row>
    <row r="39" spans="1:16" ht="13.5" thickBot="1" x14ac:dyDescent="0.25">
      <c r="A39" s="285"/>
      <c r="B39" s="456" t="s">
        <v>382</v>
      </c>
      <c r="C39" s="221">
        <v>900</v>
      </c>
      <c r="D39" s="221" t="s">
        <v>410</v>
      </c>
      <c r="E39" s="221"/>
      <c r="F39" s="314" t="s">
        <v>404</v>
      </c>
      <c r="G39" s="233"/>
      <c r="H39" s="233"/>
      <c r="I39" s="233"/>
      <c r="J39" s="233"/>
    </row>
    <row r="40" spans="1:16" x14ac:dyDescent="0.2">
      <c r="A40" s="466">
        <f>A37+7</f>
        <v>45482</v>
      </c>
      <c r="B40" s="453" t="s">
        <v>344</v>
      </c>
      <c r="C40" s="229">
        <v>700</v>
      </c>
      <c r="D40" s="229" t="s">
        <v>388</v>
      </c>
      <c r="E40" s="229"/>
      <c r="F40" s="308" t="s">
        <v>403</v>
      </c>
      <c r="H40" s="233"/>
      <c r="I40" s="233"/>
      <c r="J40" s="233"/>
    </row>
    <row r="41" spans="1:16" ht="19.5" customHeight="1" x14ac:dyDescent="0.2">
      <c r="A41" s="467"/>
      <c r="B41" s="456" t="s">
        <v>345</v>
      </c>
      <c r="C41" s="225">
        <v>800</v>
      </c>
      <c r="D41" s="225" t="s">
        <v>411</v>
      </c>
      <c r="E41" s="225"/>
      <c r="F41" s="310" t="s">
        <v>398</v>
      </c>
      <c r="H41" s="233"/>
      <c r="I41" s="233"/>
      <c r="J41" s="233"/>
    </row>
    <row r="42" spans="1:16" ht="19.5" customHeight="1" thickBot="1" x14ac:dyDescent="0.25">
      <c r="A42" s="468"/>
      <c r="B42" s="455" t="s">
        <v>319</v>
      </c>
      <c r="C42" s="221">
        <v>900</v>
      </c>
      <c r="D42" s="221" t="s">
        <v>344</v>
      </c>
      <c r="E42" s="221"/>
      <c r="F42" s="314" t="s">
        <v>345</v>
      </c>
      <c r="H42" s="233"/>
      <c r="I42" s="233"/>
      <c r="J42" s="233"/>
    </row>
    <row r="43" spans="1:16" x14ac:dyDescent="0.2">
      <c r="A43" s="356"/>
      <c r="B43" s="232"/>
      <c r="C43" s="233"/>
      <c r="D43" s="233"/>
      <c r="E43" s="289"/>
      <c r="F43" s="233"/>
      <c r="G43" s="233"/>
      <c r="H43" s="237"/>
    </row>
    <row r="44" spans="1:16" x14ac:dyDescent="0.2">
      <c r="A44" s="356"/>
      <c r="B44" s="232"/>
      <c r="C44" s="233"/>
      <c r="D44" s="233"/>
      <c r="E44" s="289"/>
      <c r="F44" s="233"/>
      <c r="G44" s="233"/>
      <c r="H44" s="237"/>
    </row>
    <row r="45" spans="1:16" x14ac:dyDescent="0.2">
      <c r="C45" s="233"/>
      <c r="E45" s="233"/>
      <c r="F45" s="289"/>
      <c r="G45" s="289"/>
    </row>
    <row r="46" spans="1:16" x14ac:dyDescent="0.2">
      <c r="N46" s="218">
        <v>60</v>
      </c>
      <c r="O46" s="218">
        <f>N46*0.075</f>
        <v>4.5</v>
      </c>
      <c r="P46" s="218">
        <f>N46+O46</f>
        <v>64.5</v>
      </c>
    </row>
    <row r="47" spans="1:16" x14ac:dyDescent="0.2">
      <c r="N47" s="218">
        <v>25</v>
      </c>
      <c r="P47" s="218">
        <v>25</v>
      </c>
    </row>
    <row r="48" spans="1:16" x14ac:dyDescent="0.2">
      <c r="A48" s="356"/>
      <c r="B48" s="232"/>
      <c r="C48" s="233"/>
      <c r="D48" s="233"/>
      <c r="E48" s="289"/>
      <c r="F48" s="233"/>
      <c r="G48" s="233"/>
      <c r="N48" s="218">
        <f>N46-N47</f>
        <v>35</v>
      </c>
      <c r="P48" s="218">
        <f>P46-P47</f>
        <v>39.5</v>
      </c>
    </row>
    <row r="49" spans="1:17" x14ac:dyDescent="0.2">
      <c r="A49" s="226"/>
      <c r="B49" s="232"/>
      <c r="C49" s="233"/>
      <c r="D49" s="233"/>
      <c r="E49" s="289"/>
      <c r="F49" s="233"/>
      <c r="G49" s="233"/>
    </row>
    <row r="50" spans="1:17" x14ac:dyDescent="0.2">
      <c r="A50" s="226"/>
      <c r="B50" s="232"/>
      <c r="C50" s="233"/>
      <c r="D50" s="233"/>
      <c r="E50" s="289"/>
      <c r="F50" s="233"/>
      <c r="G50" s="233"/>
    </row>
    <row r="51" spans="1:17" x14ac:dyDescent="0.2">
      <c r="A51" s="356"/>
      <c r="B51" s="232"/>
      <c r="C51" s="233"/>
      <c r="D51" s="233"/>
      <c r="E51" s="289"/>
      <c r="F51" s="233"/>
      <c r="G51" s="233"/>
      <c r="Q51" s="218">
        <v>81</v>
      </c>
    </row>
    <row r="52" spans="1:17" x14ac:dyDescent="0.2">
      <c r="A52" s="356"/>
      <c r="B52" s="232"/>
      <c r="C52" s="233"/>
      <c r="D52" s="233"/>
      <c r="E52" s="289"/>
      <c r="F52" s="233"/>
      <c r="G52" s="233"/>
      <c r="Q52" s="218">
        <v>0.5</v>
      </c>
    </row>
    <row r="53" spans="1:17" x14ac:dyDescent="0.2">
      <c r="C53" s="233"/>
      <c r="E53" s="233"/>
      <c r="F53" s="289"/>
      <c r="G53" s="289"/>
      <c r="Q53" s="218">
        <f>Q51*Q52</f>
        <v>40.5</v>
      </c>
    </row>
    <row r="54" spans="1:17" x14ac:dyDescent="0.2">
      <c r="O54" s="218">
        <v>20</v>
      </c>
    </row>
    <row r="55" spans="1:17" x14ac:dyDescent="0.2">
      <c r="O55" s="218">
        <f>O54*4</f>
        <v>80</v>
      </c>
    </row>
    <row r="56" spans="1:17" x14ac:dyDescent="0.2">
      <c r="O56" s="218">
        <v>500</v>
      </c>
      <c r="P56" s="218">
        <f>O56/O55</f>
        <v>6.25</v>
      </c>
    </row>
  </sheetData>
  <pageMargins left="0.75" right="0.75" top="1" bottom="1" header="0.5" footer="0.5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3C3F6-6B5C-412A-AAC8-4A71F1A56E35}">
  <dimension ref="A1:T53"/>
  <sheetViews>
    <sheetView topLeftCell="A14" zoomScale="98" zoomScaleNormal="98" workbookViewId="0">
      <selection activeCell="G38" sqref="G38"/>
    </sheetView>
  </sheetViews>
  <sheetFormatPr defaultColWidth="9.140625" defaultRowHeight="12.75" x14ac:dyDescent="0.2"/>
  <cols>
    <col min="1" max="4" width="9.140625" style="218"/>
    <col min="5" max="5" width="3.140625" style="218" customWidth="1"/>
    <col min="6" max="6" width="10" style="218" bestFit="1" customWidth="1"/>
    <col min="7" max="7" width="10" style="218" customWidth="1"/>
    <col min="8" max="16384" width="9.140625" style="218"/>
  </cols>
  <sheetData>
    <row r="1" spans="1:19" ht="13.5" hidden="1" thickBot="1" x14ac:dyDescent="0.25">
      <c r="D1" s="218" t="s">
        <v>346</v>
      </c>
      <c r="J1" s="233">
        <v>1</v>
      </c>
      <c r="K1" s="233">
        <v>2</v>
      </c>
      <c r="L1" s="233">
        <v>3</v>
      </c>
      <c r="M1" s="233">
        <v>4</v>
      </c>
      <c r="N1" s="233">
        <v>5</v>
      </c>
      <c r="O1" s="233">
        <v>6</v>
      </c>
      <c r="P1" s="233">
        <v>7</v>
      </c>
      <c r="Q1" s="233">
        <v>8</v>
      </c>
      <c r="R1" s="233">
        <v>9</v>
      </c>
      <c r="S1" s="233">
        <v>0</v>
      </c>
    </row>
    <row r="2" spans="1:19" ht="13.5" hidden="1" thickBot="1" x14ac:dyDescent="0.25">
      <c r="A2" s="237" t="s">
        <v>1</v>
      </c>
      <c r="B2" s="237" t="s">
        <v>255</v>
      </c>
      <c r="C2" s="237" t="s">
        <v>254</v>
      </c>
      <c r="I2" s="218" t="s">
        <v>43</v>
      </c>
      <c r="J2" s="240" t="s">
        <v>240</v>
      </c>
      <c r="K2" s="241" t="s">
        <v>62</v>
      </c>
      <c r="L2" s="239" t="s">
        <v>209</v>
      </c>
      <c r="M2" s="218" t="s">
        <v>209</v>
      </c>
      <c r="N2" s="242" t="s">
        <v>241</v>
      </c>
    </row>
    <row r="3" spans="1:19" ht="13.5" hidden="1" thickBot="1" x14ac:dyDescent="0.25">
      <c r="A3" s="284">
        <v>44670</v>
      </c>
      <c r="B3" s="304" t="s">
        <v>246</v>
      </c>
      <c r="H3" s="233"/>
      <c r="I3" s="218" t="s">
        <v>62</v>
      </c>
      <c r="J3" s="238" t="s">
        <v>209</v>
      </c>
      <c r="K3" s="242" t="s">
        <v>43</v>
      </c>
      <c r="L3" s="218" t="s">
        <v>240</v>
      </c>
      <c r="M3" s="241" t="s">
        <v>241</v>
      </c>
      <c r="N3" s="239" t="s">
        <v>209</v>
      </c>
    </row>
    <row r="4" spans="1:19" ht="13.5" hidden="1" thickBot="1" x14ac:dyDescent="0.25">
      <c r="A4" s="283" t="s">
        <v>273</v>
      </c>
      <c r="B4" s="226"/>
      <c r="H4" s="233"/>
      <c r="I4" s="218" t="s">
        <v>240</v>
      </c>
      <c r="J4" s="241" t="s">
        <v>43</v>
      </c>
      <c r="K4" s="218" t="s">
        <v>241</v>
      </c>
      <c r="L4" s="238" t="s">
        <v>62</v>
      </c>
      <c r="M4" s="242" t="s">
        <v>209</v>
      </c>
      <c r="N4" s="240" t="s">
        <v>209</v>
      </c>
    </row>
    <row r="5" spans="1:19" ht="13.5" hidden="1" thickBot="1" x14ac:dyDescent="0.25">
      <c r="A5" s="283"/>
      <c r="B5" s="226"/>
      <c r="H5" s="233"/>
      <c r="I5" s="218" t="s">
        <v>209</v>
      </c>
      <c r="J5" s="239" t="s">
        <v>62</v>
      </c>
      <c r="K5" s="238" t="s">
        <v>209</v>
      </c>
      <c r="L5" s="242" t="s">
        <v>241</v>
      </c>
      <c r="M5" s="240" t="s">
        <v>43</v>
      </c>
      <c r="N5" s="218" t="s">
        <v>240</v>
      </c>
    </row>
    <row r="6" spans="1:19" x14ac:dyDescent="0.2">
      <c r="A6" s="284">
        <v>45167</v>
      </c>
      <c r="B6" s="453" t="s">
        <v>253</v>
      </c>
      <c r="C6" s="229">
        <v>700</v>
      </c>
      <c r="D6" s="382" t="s">
        <v>285</v>
      </c>
      <c r="E6" s="229"/>
      <c r="F6" s="308" t="s">
        <v>43</v>
      </c>
      <c r="G6" s="233"/>
      <c r="H6" s="233"/>
      <c r="J6" s="242"/>
      <c r="K6" s="239"/>
      <c r="L6" s="240"/>
      <c r="M6" s="238"/>
      <c r="N6" s="241"/>
    </row>
    <row r="7" spans="1:19" x14ac:dyDescent="0.2">
      <c r="A7" s="283" t="s">
        <v>273</v>
      </c>
      <c r="B7" s="454"/>
      <c r="C7" s="225">
        <v>800</v>
      </c>
      <c r="D7" s="225" t="s">
        <v>62</v>
      </c>
      <c r="E7" s="225"/>
      <c r="F7" s="403" t="s">
        <v>155</v>
      </c>
      <c r="G7" s="233"/>
      <c r="H7" s="233"/>
      <c r="K7" s="240"/>
      <c r="L7" s="241"/>
      <c r="M7" s="239"/>
      <c r="N7" s="238"/>
    </row>
    <row r="8" spans="1:19" ht="13.5" thickBot="1" x14ac:dyDescent="0.25">
      <c r="A8" s="285"/>
      <c r="B8" s="455"/>
      <c r="C8" s="221">
        <v>900</v>
      </c>
      <c r="D8" s="221" t="s">
        <v>387</v>
      </c>
      <c r="E8" s="221"/>
      <c r="F8" s="407" t="s">
        <v>240</v>
      </c>
      <c r="G8" s="233"/>
      <c r="H8" s="233"/>
    </row>
    <row r="9" spans="1:19" ht="13.5" thickBot="1" x14ac:dyDescent="0.25">
      <c r="A9" s="284">
        <f>A6+7</f>
        <v>45174</v>
      </c>
      <c r="B9" s="453" t="s">
        <v>252</v>
      </c>
      <c r="C9" s="229">
        <v>700</v>
      </c>
      <c r="D9" s="229" t="s">
        <v>155</v>
      </c>
      <c r="E9" s="229"/>
      <c r="F9" s="379" t="s">
        <v>387</v>
      </c>
      <c r="G9" s="233"/>
      <c r="H9" s="233"/>
      <c r="L9" s="233" t="s">
        <v>365</v>
      </c>
      <c r="M9" s="233" t="s">
        <v>366</v>
      </c>
      <c r="O9" s="233">
        <v>7</v>
      </c>
      <c r="P9" s="233">
        <v>8</v>
      </c>
      <c r="Q9" s="233">
        <v>9</v>
      </c>
    </row>
    <row r="10" spans="1:19" ht="13.5" thickBot="1" x14ac:dyDescent="0.25">
      <c r="A10" s="283" t="s">
        <v>273</v>
      </c>
      <c r="B10" s="456"/>
      <c r="C10" s="225">
        <v>800</v>
      </c>
      <c r="D10" s="379" t="s">
        <v>285</v>
      </c>
      <c r="E10" s="225"/>
      <c r="F10" s="221" t="s">
        <v>240</v>
      </c>
      <c r="G10" s="233"/>
      <c r="H10" s="233"/>
      <c r="I10" s="233"/>
      <c r="J10" s="233">
        <v>3</v>
      </c>
      <c r="K10" s="218" t="s">
        <v>285</v>
      </c>
      <c r="L10" s="233">
        <v>6</v>
      </c>
      <c r="M10" s="233">
        <v>1</v>
      </c>
      <c r="N10" s="233">
        <f t="shared" ref="N10:N15" si="0">O10+P10+Q10</f>
        <v>10</v>
      </c>
      <c r="O10" s="233">
        <v>4</v>
      </c>
      <c r="P10" s="233">
        <v>3</v>
      </c>
      <c r="Q10" s="233">
        <v>3</v>
      </c>
      <c r="R10" s="218" t="s">
        <v>285</v>
      </c>
    </row>
    <row r="11" spans="1:19" ht="13.5" thickBot="1" x14ac:dyDescent="0.25">
      <c r="A11" s="285"/>
      <c r="B11" s="455"/>
      <c r="C11" s="221">
        <v>900</v>
      </c>
      <c r="D11" s="379" t="s">
        <v>62</v>
      </c>
      <c r="E11" s="221"/>
      <c r="F11" s="314" t="s">
        <v>43</v>
      </c>
      <c r="G11" s="233"/>
      <c r="H11" s="233"/>
      <c r="I11" s="233"/>
      <c r="J11" s="233">
        <v>5</v>
      </c>
      <c r="K11" s="240" t="s">
        <v>43</v>
      </c>
      <c r="L11" s="233">
        <v>1</v>
      </c>
      <c r="M11" s="233">
        <v>6</v>
      </c>
      <c r="N11" s="233">
        <f t="shared" si="0"/>
        <v>10</v>
      </c>
      <c r="O11" s="233">
        <v>4</v>
      </c>
      <c r="P11" s="424">
        <v>3</v>
      </c>
      <c r="Q11" s="233">
        <v>3</v>
      </c>
      <c r="R11" s="240" t="s">
        <v>43</v>
      </c>
    </row>
    <row r="12" spans="1:19" ht="13.5" thickBot="1" x14ac:dyDescent="0.25">
      <c r="A12" s="284">
        <f>A9+7</f>
        <v>45181</v>
      </c>
      <c r="B12" s="457" t="s">
        <v>250</v>
      </c>
      <c r="C12" s="229">
        <v>700</v>
      </c>
      <c r="D12" s="229" t="s">
        <v>62</v>
      </c>
      <c r="E12" s="229"/>
      <c r="F12" s="379" t="s">
        <v>387</v>
      </c>
      <c r="G12" s="233"/>
      <c r="H12" s="233"/>
      <c r="I12" s="233"/>
      <c r="J12" s="233">
        <v>2</v>
      </c>
      <c r="K12" s="218" t="s">
        <v>62</v>
      </c>
      <c r="L12" s="233">
        <v>3</v>
      </c>
      <c r="M12" s="233">
        <v>4</v>
      </c>
      <c r="N12" s="233">
        <f t="shared" si="0"/>
        <v>10</v>
      </c>
      <c r="O12" s="233">
        <v>2</v>
      </c>
      <c r="P12" s="233">
        <v>4</v>
      </c>
      <c r="Q12" s="233">
        <v>4</v>
      </c>
      <c r="R12" s="218" t="s">
        <v>62</v>
      </c>
      <c r="S12" s="218" t="s">
        <v>211</v>
      </c>
    </row>
    <row r="13" spans="1:19" ht="13.5" thickBot="1" x14ac:dyDescent="0.25">
      <c r="A13" s="283" t="s">
        <v>273</v>
      </c>
      <c r="B13" s="458"/>
      <c r="C13" s="225">
        <v>800</v>
      </c>
      <c r="D13" s="379" t="s">
        <v>240</v>
      </c>
      <c r="E13" s="225"/>
      <c r="F13" s="310" t="s">
        <v>43</v>
      </c>
      <c r="G13" s="233"/>
      <c r="H13" s="233"/>
      <c r="I13" s="233"/>
      <c r="J13" s="233">
        <v>6</v>
      </c>
      <c r="K13" s="218" t="s">
        <v>155</v>
      </c>
      <c r="L13" s="233">
        <v>1</v>
      </c>
      <c r="M13" s="233">
        <v>6</v>
      </c>
      <c r="N13" s="233">
        <f t="shared" si="0"/>
        <v>10</v>
      </c>
      <c r="O13" s="233">
        <v>4</v>
      </c>
      <c r="P13" s="425">
        <v>3</v>
      </c>
      <c r="Q13" s="233">
        <v>3</v>
      </c>
      <c r="R13" s="218" t="s">
        <v>155</v>
      </c>
      <c r="S13" s="218" t="s">
        <v>188</v>
      </c>
    </row>
    <row r="14" spans="1:19" ht="13.5" thickBot="1" x14ac:dyDescent="0.25">
      <c r="A14" s="285"/>
      <c r="B14" s="459"/>
      <c r="C14" s="221">
        <v>900</v>
      </c>
      <c r="D14" s="379" t="s">
        <v>285</v>
      </c>
      <c r="E14" s="221"/>
      <c r="F14" s="314" t="s">
        <v>155</v>
      </c>
      <c r="G14" s="233"/>
      <c r="H14" s="233"/>
      <c r="I14" s="233"/>
      <c r="J14" s="233">
        <v>4</v>
      </c>
      <c r="K14" s="218" t="s">
        <v>387</v>
      </c>
      <c r="L14" s="233">
        <v>5</v>
      </c>
      <c r="M14" s="233">
        <v>2</v>
      </c>
      <c r="N14" s="233">
        <f t="shared" si="0"/>
        <v>10</v>
      </c>
      <c r="O14" s="233">
        <v>4</v>
      </c>
      <c r="P14" s="426">
        <v>3</v>
      </c>
      <c r="Q14" s="233">
        <v>3</v>
      </c>
      <c r="R14" s="218" t="s">
        <v>387</v>
      </c>
    </row>
    <row r="15" spans="1:19" x14ac:dyDescent="0.2">
      <c r="A15" s="284">
        <f>A12+7</f>
        <v>45188</v>
      </c>
      <c r="B15" s="453" t="s">
        <v>249</v>
      </c>
      <c r="C15" s="229">
        <v>700</v>
      </c>
      <c r="D15" s="462" t="s">
        <v>285</v>
      </c>
      <c r="E15" s="229"/>
      <c r="F15" s="308" t="s">
        <v>62</v>
      </c>
      <c r="G15" s="233"/>
      <c r="H15" s="233"/>
      <c r="I15" s="233"/>
      <c r="J15" s="233">
        <v>1</v>
      </c>
      <c r="K15" s="240" t="s">
        <v>240</v>
      </c>
      <c r="L15" s="233">
        <v>5</v>
      </c>
      <c r="M15" s="233">
        <v>1</v>
      </c>
      <c r="N15" s="233">
        <f t="shared" si="0"/>
        <v>10</v>
      </c>
      <c r="O15" s="233">
        <v>2</v>
      </c>
      <c r="P15" s="233">
        <v>4</v>
      </c>
      <c r="Q15" s="233">
        <v>4</v>
      </c>
      <c r="R15" s="240" t="s">
        <v>240</v>
      </c>
      <c r="S15" s="233" t="s">
        <v>211</v>
      </c>
    </row>
    <row r="16" spans="1:19" x14ac:dyDescent="0.2">
      <c r="A16" s="283" t="s">
        <v>273</v>
      </c>
      <c r="B16" s="454"/>
      <c r="C16" s="225">
        <v>800</v>
      </c>
      <c r="D16" s="415" t="s">
        <v>387</v>
      </c>
      <c r="E16" s="225"/>
      <c r="F16" s="310" t="s">
        <v>43</v>
      </c>
      <c r="G16" s="233"/>
      <c r="H16" s="233"/>
      <c r="I16" s="233"/>
      <c r="J16" s="233"/>
      <c r="K16" s="240"/>
      <c r="L16" s="233">
        <f>SUM(L10:L15)</f>
        <v>21</v>
      </c>
      <c r="M16" s="233">
        <f>SUM(M10:M15)</f>
        <v>20</v>
      </c>
      <c r="N16" s="233"/>
      <c r="O16" s="233"/>
      <c r="P16" s="427"/>
      <c r="Q16" s="233"/>
    </row>
    <row r="17" spans="1:20" ht="13.5" thickBot="1" x14ac:dyDescent="0.25">
      <c r="A17" s="285"/>
      <c r="B17" s="460"/>
      <c r="C17" s="221">
        <v>900</v>
      </c>
      <c r="D17" s="461" t="s">
        <v>240</v>
      </c>
      <c r="E17" s="221"/>
      <c r="F17" s="314" t="s">
        <v>155</v>
      </c>
      <c r="G17" s="233"/>
      <c r="H17" s="233"/>
      <c r="I17" s="233"/>
      <c r="J17" s="233"/>
      <c r="L17" s="233"/>
      <c r="M17" s="233"/>
      <c r="O17" s="233">
        <f>SUM(O10:O15)</f>
        <v>20</v>
      </c>
      <c r="P17" s="233">
        <f>SUM(P10:P15)</f>
        <v>20</v>
      </c>
      <c r="Q17" s="233">
        <f>SUM(Q10:Q15)</f>
        <v>20</v>
      </c>
      <c r="R17" s="233"/>
      <c r="S17" s="233"/>
    </row>
    <row r="18" spans="1:20" x14ac:dyDescent="0.2">
      <c r="A18" s="284">
        <f>A15+7</f>
        <v>45195</v>
      </c>
      <c r="B18" s="453" t="s">
        <v>248</v>
      </c>
      <c r="C18" s="362">
        <v>700</v>
      </c>
      <c r="D18" s="462" t="s">
        <v>43</v>
      </c>
      <c r="E18" s="229"/>
      <c r="F18" s="308" t="s">
        <v>155</v>
      </c>
      <c r="G18" s="233"/>
      <c r="H18" s="233"/>
      <c r="M18" s="233"/>
    </row>
    <row r="19" spans="1:20" x14ac:dyDescent="0.2">
      <c r="A19" s="283" t="s">
        <v>273</v>
      </c>
      <c r="B19" s="456"/>
      <c r="C19" s="345">
        <v>800</v>
      </c>
      <c r="D19" s="415" t="s">
        <v>62</v>
      </c>
      <c r="E19" s="225"/>
      <c r="F19" s="310" t="s">
        <v>240</v>
      </c>
      <c r="G19" s="233"/>
      <c r="H19" s="233"/>
      <c r="J19" s="237"/>
      <c r="K19" s="240"/>
      <c r="L19" s="237"/>
    </row>
    <row r="20" spans="1:20" ht="13.5" thickBot="1" x14ac:dyDescent="0.25">
      <c r="A20" s="283"/>
      <c r="B20" s="455"/>
      <c r="C20" s="347">
        <v>900</v>
      </c>
      <c r="D20" s="221" t="s">
        <v>285</v>
      </c>
      <c r="E20" s="221"/>
      <c r="F20" s="414" t="s">
        <v>387</v>
      </c>
      <c r="G20" s="233"/>
      <c r="H20" s="233"/>
      <c r="J20" s="233"/>
      <c r="L20" s="233"/>
      <c r="M20" s="233"/>
      <c r="N20" s="233"/>
      <c r="O20" s="233"/>
    </row>
    <row r="21" spans="1:20" x14ac:dyDescent="0.2">
      <c r="A21" s="284">
        <f>A18+7</f>
        <v>45202</v>
      </c>
      <c r="B21" s="453" t="s">
        <v>247</v>
      </c>
      <c r="C21" s="362">
        <v>700</v>
      </c>
      <c r="D21" s="462" t="s">
        <v>387</v>
      </c>
      <c r="E21" s="229"/>
      <c r="F21" s="308" t="s">
        <v>43</v>
      </c>
      <c r="G21" s="233"/>
      <c r="H21" s="233"/>
      <c r="I21" s="233"/>
      <c r="J21" s="233"/>
      <c r="L21" s="233"/>
      <c r="M21" s="233"/>
      <c r="N21" s="233"/>
      <c r="O21" s="233"/>
    </row>
    <row r="22" spans="1:20" x14ac:dyDescent="0.2">
      <c r="A22" s="283" t="s">
        <v>273</v>
      </c>
      <c r="B22" s="456"/>
      <c r="C22" s="345">
        <v>800</v>
      </c>
      <c r="D22" s="415" t="s">
        <v>285</v>
      </c>
      <c r="E22" s="225"/>
      <c r="F22" s="310" t="s">
        <v>62</v>
      </c>
      <c r="G22" s="233"/>
      <c r="H22" s="233"/>
      <c r="I22" s="233"/>
      <c r="J22" s="233"/>
      <c r="L22" s="233"/>
      <c r="M22" s="233"/>
      <c r="N22" s="233"/>
      <c r="O22" s="233"/>
    </row>
    <row r="23" spans="1:20" ht="13.5" thickBot="1" x14ac:dyDescent="0.25">
      <c r="A23" s="283"/>
      <c r="B23" s="455"/>
      <c r="C23" s="347">
        <v>900</v>
      </c>
      <c r="D23" s="461" t="s">
        <v>240</v>
      </c>
      <c r="E23" s="221"/>
      <c r="F23" s="314" t="s">
        <v>155</v>
      </c>
      <c r="G23" s="233"/>
      <c r="H23" s="233"/>
      <c r="I23" s="233"/>
      <c r="J23" s="233"/>
      <c r="K23" s="240"/>
      <c r="L23" s="233"/>
      <c r="M23" s="233">
        <v>5000</v>
      </c>
      <c r="N23" s="233"/>
      <c r="O23" s="233">
        <f>5.75*3</f>
        <v>17.25</v>
      </c>
      <c r="P23" s="218">
        <v>5.95</v>
      </c>
      <c r="R23" s="218">
        <v>25</v>
      </c>
    </row>
    <row r="24" spans="1:20" x14ac:dyDescent="0.2">
      <c r="A24" s="284">
        <f>A21+7</f>
        <v>45209</v>
      </c>
      <c r="B24" s="453" t="s">
        <v>245</v>
      </c>
      <c r="C24" s="229">
        <v>700</v>
      </c>
      <c r="D24" s="462" t="s">
        <v>62</v>
      </c>
      <c r="E24" s="229"/>
      <c r="F24" s="308" t="s">
        <v>155</v>
      </c>
      <c r="G24" s="233"/>
      <c r="H24" s="233"/>
      <c r="I24" s="233"/>
      <c r="J24" s="233"/>
      <c r="K24" s="233"/>
      <c r="L24" s="233"/>
      <c r="M24" s="233" t="e">
        <f>#REF!/M23</f>
        <v>#REF!</v>
      </c>
      <c r="N24" s="233"/>
      <c r="O24" s="233">
        <v>8.9499999999999993</v>
      </c>
      <c r="P24" s="218">
        <v>47</v>
      </c>
      <c r="R24" s="218">
        <v>12</v>
      </c>
      <c r="S24" s="218">
        <v>17.95</v>
      </c>
    </row>
    <row r="25" spans="1:20" x14ac:dyDescent="0.2">
      <c r="A25" s="283" t="s">
        <v>273</v>
      </c>
      <c r="B25" s="456"/>
      <c r="C25" s="225">
        <v>800</v>
      </c>
      <c r="D25" s="225" t="s">
        <v>387</v>
      </c>
      <c r="E25" s="225"/>
      <c r="F25" s="413" t="s">
        <v>240</v>
      </c>
      <c r="G25" s="233"/>
      <c r="H25" s="233"/>
      <c r="I25" s="233"/>
      <c r="J25" s="233"/>
      <c r="K25" s="233"/>
      <c r="L25" s="233"/>
      <c r="M25" s="233"/>
      <c r="N25" s="233"/>
      <c r="O25" s="448">
        <f>O23-O24</f>
        <v>8.3000000000000007</v>
      </c>
      <c r="P25" s="218">
        <f>P24*P23</f>
        <v>279.65000000000003</v>
      </c>
      <c r="R25" s="218">
        <f>S24-R24</f>
        <v>5.9499999999999993</v>
      </c>
      <c r="S25" s="218">
        <v>9.9499999999999993</v>
      </c>
      <c r="T25" s="218" t="s">
        <v>392</v>
      </c>
    </row>
    <row r="26" spans="1:20" ht="13.5" thickBot="1" x14ac:dyDescent="0.25">
      <c r="A26" s="285"/>
      <c r="B26" s="455"/>
      <c r="C26" s="221">
        <v>900</v>
      </c>
      <c r="D26" s="461" t="s">
        <v>285</v>
      </c>
      <c r="E26" s="221"/>
      <c r="F26" s="314" t="s">
        <v>43</v>
      </c>
      <c r="G26" s="233"/>
      <c r="H26" s="233"/>
      <c r="I26" s="233"/>
      <c r="J26" s="233"/>
      <c r="K26" s="233"/>
      <c r="L26" s="233"/>
      <c r="M26" s="233"/>
      <c r="N26" s="233"/>
      <c r="O26" s="448"/>
      <c r="S26" s="218">
        <f>S25-R25</f>
        <v>4</v>
      </c>
    </row>
    <row r="27" spans="1:20" x14ac:dyDescent="0.2">
      <c r="A27" s="284">
        <f>A24+7</f>
        <v>45216</v>
      </c>
      <c r="B27" s="453" t="s">
        <v>244</v>
      </c>
      <c r="C27" s="229">
        <v>700</v>
      </c>
      <c r="D27" s="382" t="s">
        <v>285</v>
      </c>
      <c r="E27" s="229"/>
      <c r="F27" s="308" t="s">
        <v>155</v>
      </c>
      <c r="G27" s="233"/>
      <c r="H27" s="233"/>
      <c r="L27" s="218">
        <v>17.95</v>
      </c>
      <c r="N27" s="218">
        <v>17.95</v>
      </c>
      <c r="O27" s="218" t="s">
        <v>394</v>
      </c>
      <c r="S27" s="218">
        <v>1</v>
      </c>
      <c r="T27" s="218" t="s">
        <v>393</v>
      </c>
    </row>
    <row r="28" spans="1:20" x14ac:dyDescent="0.2">
      <c r="A28" s="283" t="s">
        <v>273</v>
      </c>
      <c r="B28" s="456"/>
      <c r="C28" s="225">
        <v>800</v>
      </c>
      <c r="D28" s="378" t="s">
        <v>240</v>
      </c>
      <c r="E28" s="225"/>
      <c r="F28" s="310" t="s">
        <v>43</v>
      </c>
      <c r="G28" s="233"/>
      <c r="H28" s="233"/>
      <c r="L28" s="218">
        <v>47</v>
      </c>
      <c r="N28" s="218">
        <v>12</v>
      </c>
      <c r="Q28" s="218">
        <v>335.68</v>
      </c>
      <c r="S28" s="218">
        <v>3</v>
      </c>
    </row>
    <row r="29" spans="1:20" ht="13.5" thickBot="1" x14ac:dyDescent="0.25">
      <c r="A29" s="285"/>
      <c r="B29" s="455"/>
      <c r="C29" s="221">
        <v>900</v>
      </c>
      <c r="D29" s="221" t="s">
        <v>62</v>
      </c>
      <c r="E29" s="221"/>
      <c r="F29" s="407" t="s">
        <v>387</v>
      </c>
      <c r="G29" s="233"/>
      <c r="H29" s="233"/>
      <c r="L29" s="218">
        <f>L27*L28</f>
        <v>843.65</v>
      </c>
      <c r="N29" s="218">
        <f>N27-N28</f>
        <v>5.9499999999999993</v>
      </c>
      <c r="O29" s="218">
        <f>9.95</f>
        <v>9.9499999999999993</v>
      </c>
      <c r="Q29" s="218">
        <f>Q28-P25</f>
        <v>56.029999999999973</v>
      </c>
      <c r="S29" s="218">
        <f>S28*47</f>
        <v>141</v>
      </c>
    </row>
    <row r="30" spans="1:20" x14ac:dyDescent="0.2">
      <c r="A30" s="284">
        <f>A27+7</f>
        <v>45223</v>
      </c>
      <c r="B30" s="453" t="s">
        <v>243</v>
      </c>
      <c r="C30" s="229">
        <v>700</v>
      </c>
      <c r="D30" s="378" t="s">
        <v>285</v>
      </c>
      <c r="E30" s="229"/>
      <c r="F30" s="308" t="s">
        <v>240</v>
      </c>
      <c r="G30" s="233"/>
      <c r="H30" s="233"/>
      <c r="I30" s="233"/>
      <c r="J30" s="233"/>
      <c r="K30" s="233"/>
      <c r="L30" s="233">
        <v>564</v>
      </c>
      <c r="O30" s="218">
        <f>O29-N29</f>
        <v>4</v>
      </c>
    </row>
    <row r="31" spans="1:20" x14ac:dyDescent="0.2">
      <c r="A31" s="283"/>
      <c r="B31" s="456"/>
      <c r="C31" s="225">
        <v>800</v>
      </c>
      <c r="D31" s="225" t="s">
        <v>155</v>
      </c>
      <c r="E31" s="225"/>
      <c r="F31" s="378" t="s">
        <v>387</v>
      </c>
      <c r="G31" s="233"/>
      <c r="H31" s="233"/>
      <c r="I31" s="233"/>
      <c r="J31" s="233"/>
      <c r="K31" s="233"/>
      <c r="L31" s="233">
        <f>L29-L30</f>
        <v>279.64999999999998</v>
      </c>
      <c r="M31" s="218">
        <v>335.68</v>
      </c>
      <c r="N31" s="218">
        <f>M31-L31</f>
        <v>56.03000000000003</v>
      </c>
    </row>
    <row r="32" spans="1:20" ht="13.5" thickBot="1" x14ac:dyDescent="0.25">
      <c r="A32" s="283"/>
      <c r="B32" s="456"/>
      <c r="C32" s="296">
        <v>900</v>
      </c>
      <c r="D32" s="296" t="s">
        <v>62</v>
      </c>
      <c r="E32" s="296"/>
      <c r="F32" s="380" t="s">
        <v>43</v>
      </c>
      <c r="G32" s="233"/>
      <c r="H32" s="233"/>
      <c r="I32" s="233"/>
      <c r="N32" s="218">
        <v>868</v>
      </c>
    </row>
    <row r="33" spans="1:14" ht="13.5" thickBot="1" x14ac:dyDescent="0.25">
      <c r="A33" s="421">
        <v>45230</v>
      </c>
      <c r="B33" s="464"/>
      <c r="C33" s="431"/>
      <c r="D33" s="431" t="s">
        <v>246</v>
      </c>
      <c r="E33" s="431"/>
      <c r="F33" s="432" t="s">
        <v>246</v>
      </c>
      <c r="G33" s="233"/>
      <c r="H33" s="233"/>
      <c r="I33" s="233"/>
    </row>
    <row r="34" spans="1:14" x14ac:dyDescent="0.2">
      <c r="A34" s="283">
        <f>A33+7</f>
        <v>45237</v>
      </c>
      <c r="B34" s="463" t="s">
        <v>242</v>
      </c>
      <c r="C34" s="315">
        <v>700</v>
      </c>
      <c r="D34" s="335" t="s">
        <v>43</v>
      </c>
      <c r="E34" s="315"/>
      <c r="F34" s="436" t="s">
        <v>155</v>
      </c>
      <c r="G34" s="233"/>
      <c r="H34" s="233"/>
      <c r="I34" s="233"/>
      <c r="J34" s="233"/>
      <c r="N34" s="218">
        <f>N32+N31</f>
        <v>924.03</v>
      </c>
    </row>
    <row r="35" spans="1:14" x14ac:dyDescent="0.2">
      <c r="A35" s="283" t="s">
        <v>273</v>
      </c>
      <c r="B35" s="454"/>
      <c r="C35" s="225">
        <v>800</v>
      </c>
      <c r="D35" s="225" t="s">
        <v>285</v>
      </c>
      <c r="E35" s="225"/>
      <c r="F35" s="333" t="s">
        <v>387</v>
      </c>
      <c r="G35" s="233"/>
      <c r="H35" s="233"/>
      <c r="I35" s="233"/>
      <c r="J35" s="233"/>
      <c r="N35" s="218">
        <f>N34/9924</f>
        <v>9.3110640870616684E-2</v>
      </c>
    </row>
    <row r="36" spans="1:14" ht="13.5" thickBot="1" x14ac:dyDescent="0.25">
      <c r="A36" s="321"/>
      <c r="B36" s="460"/>
      <c r="C36" s="221">
        <v>900</v>
      </c>
      <c r="D36" s="221" t="s">
        <v>62</v>
      </c>
      <c r="E36" s="221"/>
      <c r="F36" s="312" t="s">
        <v>240</v>
      </c>
      <c r="G36" s="233"/>
      <c r="H36" s="233"/>
      <c r="I36" s="233"/>
      <c r="J36" s="233"/>
    </row>
    <row r="37" spans="1:14" x14ac:dyDescent="0.2">
      <c r="A37" s="284">
        <f>A34+7</f>
        <v>45244</v>
      </c>
      <c r="B37" s="304" t="s">
        <v>342</v>
      </c>
      <c r="C37" s="229">
        <v>700</v>
      </c>
      <c r="D37" s="229">
        <v>4</v>
      </c>
      <c r="E37" s="229"/>
      <c r="F37" s="308">
        <v>5</v>
      </c>
      <c r="G37" s="233" t="s">
        <v>43</v>
      </c>
      <c r="H37" s="465" t="s">
        <v>62</v>
      </c>
      <c r="I37" s="233"/>
      <c r="J37" s="233"/>
    </row>
    <row r="38" spans="1:14" x14ac:dyDescent="0.2">
      <c r="A38" s="283" t="s">
        <v>273</v>
      </c>
      <c r="B38" s="232" t="s">
        <v>343</v>
      </c>
      <c r="C38" s="225">
        <v>800</v>
      </c>
      <c r="D38" s="225">
        <v>3</v>
      </c>
      <c r="E38" s="225"/>
      <c r="F38" s="310">
        <v>6</v>
      </c>
      <c r="G38" s="465" t="s">
        <v>240</v>
      </c>
      <c r="H38" s="233" t="s">
        <v>155</v>
      </c>
      <c r="I38" s="233"/>
      <c r="J38" s="233"/>
    </row>
    <row r="39" spans="1:14" ht="13.5" thickBot="1" x14ac:dyDescent="0.25">
      <c r="A39" s="321"/>
      <c r="B39" s="231" t="s">
        <v>382</v>
      </c>
      <c r="C39" s="221">
        <v>900</v>
      </c>
      <c r="D39" s="221">
        <v>1</v>
      </c>
      <c r="E39" s="221"/>
      <c r="F39" s="314">
        <v>2</v>
      </c>
      <c r="G39" s="233" t="s">
        <v>387</v>
      </c>
      <c r="H39" s="233" t="s">
        <v>285</v>
      </c>
      <c r="I39" s="233" t="s">
        <v>379</v>
      </c>
      <c r="J39" s="233"/>
    </row>
    <row r="40" spans="1:14" x14ac:dyDescent="0.2">
      <c r="A40" s="284">
        <f>A37+7</f>
        <v>45251</v>
      </c>
      <c r="B40" s="304" t="s">
        <v>344</v>
      </c>
      <c r="C40" s="229">
        <v>700</v>
      </c>
      <c r="D40" s="229" t="s">
        <v>312</v>
      </c>
      <c r="E40" s="229"/>
      <c r="F40" s="308" t="s">
        <v>380</v>
      </c>
      <c r="G40" s="233"/>
      <c r="H40" s="233"/>
      <c r="I40" s="233"/>
      <c r="J40" s="233"/>
    </row>
    <row r="41" spans="1:14" x14ac:dyDescent="0.2">
      <c r="A41" s="283" t="s">
        <v>273</v>
      </c>
      <c r="B41" s="232" t="s">
        <v>345</v>
      </c>
      <c r="C41" s="225">
        <v>800</v>
      </c>
      <c r="D41" s="225" t="s">
        <v>314</v>
      </c>
      <c r="E41" s="225"/>
      <c r="F41" s="310" t="s">
        <v>381</v>
      </c>
      <c r="G41" s="233"/>
      <c r="H41" s="233"/>
      <c r="I41" s="233"/>
      <c r="J41" s="233"/>
    </row>
    <row r="42" spans="1:14" ht="13.5" thickBot="1" x14ac:dyDescent="0.25">
      <c r="A42" s="321"/>
      <c r="B42" s="222" t="s">
        <v>347</v>
      </c>
      <c r="C42" s="221">
        <v>900</v>
      </c>
      <c r="D42" s="221" t="s">
        <v>340</v>
      </c>
      <c r="E42" s="221"/>
      <c r="F42" s="314" t="s">
        <v>341</v>
      </c>
      <c r="G42" s="233"/>
      <c r="H42" s="233"/>
      <c r="I42" s="233"/>
      <c r="J42" s="233"/>
    </row>
    <row r="43" spans="1:14" x14ac:dyDescent="0.2">
      <c r="A43" s="356"/>
      <c r="B43" s="232"/>
      <c r="C43" s="233"/>
      <c r="D43" s="233"/>
      <c r="E43" s="289"/>
      <c r="F43" s="233"/>
      <c r="G43" s="233"/>
      <c r="H43" s="237"/>
    </row>
    <row r="44" spans="1:14" x14ac:dyDescent="0.2">
      <c r="A44" s="356"/>
      <c r="B44" s="232"/>
      <c r="C44" s="233"/>
      <c r="D44" s="233"/>
      <c r="E44" s="289"/>
      <c r="F44" s="233"/>
      <c r="G44" s="233"/>
      <c r="H44" s="237"/>
    </row>
    <row r="45" spans="1:14" x14ac:dyDescent="0.2">
      <c r="C45" s="233"/>
      <c r="E45" s="233"/>
      <c r="F45" s="289"/>
      <c r="G45" s="289"/>
    </row>
    <row r="48" spans="1:14" x14ac:dyDescent="0.2">
      <c r="A48" s="356"/>
      <c r="B48" s="232"/>
      <c r="C48" s="233"/>
      <c r="D48" s="233"/>
      <c r="E48" s="289"/>
      <c r="F48" s="233"/>
      <c r="G48" s="233"/>
    </row>
    <row r="49" spans="1:7" x14ac:dyDescent="0.2">
      <c r="A49" s="226"/>
      <c r="B49" s="232"/>
      <c r="C49" s="233"/>
      <c r="D49" s="233"/>
      <c r="E49" s="289"/>
      <c r="F49" s="233"/>
      <c r="G49" s="233"/>
    </row>
    <row r="50" spans="1:7" x14ac:dyDescent="0.2">
      <c r="A50" s="226"/>
      <c r="B50" s="232"/>
      <c r="C50" s="233"/>
      <c r="D50" s="233"/>
      <c r="E50" s="289"/>
      <c r="F50" s="233"/>
      <c r="G50" s="233"/>
    </row>
    <row r="51" spans="1:7" x14ac:dyDescent="0.2">
      <c r="A51" s="356"/>
      <c r="B51" s="232"/>
      <c r="C51" s="233"/>
      <c r="D51" s="233"/>
      <c r="E51" s="289"/>
      <c r="F51" s="233"/>
      <c r="G51" s="233"/>
    </row>
    <row r="52" spans="1:7" x14ac:dyDescent="0.2">
      <c r="A52" s="356"/>
      <c r="B52" s="232"/>
      <c r="C52" s="233"/>
      <c r="D52" s="233"/>
      <c r="E52" s="289"/>
      <c r="F52" s="233"/>
      <c r="G52" s="233"/>
    </row>
    <row r="53" spans="1:7" x14ac:dyDescent="0.2">
      <c r="C53" s="233"/>
      <c r="E53" s="233"/>
      <c r="F53" s="289"/>
      <c r="G53" s="289"/>
    </row>
  </sheetData>
  <pageMargins left="0.75" right="0.75" top="1" bottom="1" header="0.5" footer="0.5"/>
  <pageSetup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538B6-11B0-4100-8046-E1459403A42B}">
  <dimension ref="A1:S55"/>
  <sheetViews>
    <sheetView topLeftCell="A20" zoomScale="98" zoomScaleNormal="98" workbookViewId="0">
      <selection activeCell="D41" sqref="D41"/>
    </sheetView>
  </sheetViews>
  <sheetFormatPr defaultColWidth="9.140625" defaultRowHeight="12.75" x14ac:dyDescent="0.2"/>
  <cols>
    <col min="1" max="4" width="9.140625" style="218"/>
    <col min="5" max="5" width="3.140625" style="218" customWidth="1"/>
    <col min="6" max="6" width="10" style="218" bestFit="1" customWidth="1"/>
    <col min="7" max="7" width="10" style="218" customWidth="1"/>
    <col min="8" max="16384" width="9.140625" style="218"/>
  </cols>
  <sheetData>
    <row r="1" spans="1:19" ht="13.5" hidden="1" thickBot="1" x14ac:dyDescent="0.25">
      <c r="D1" s="218" t="s">
        <v>346</v>
      </c>
      <c r="J1" s="233">
        <v>1</v>
      </c>
      <c r="K1" s="233">
        <v>2</v>
      </c>
      <c r="L1" s="233">
        <v>3</v>
      </c>
      <c r="M1" s="233">
        <v>4</v>
      </c>
      <c r="N1" s="233">
        <v>5</v>
      </c>
      <c r="O1" s="233">
        <v>6</v>
      </c>
      <c r="P1" s="233">
        <v>7</v>
      </c>
      <c r="Q1" s="233">
        <v>8</v>
      </c>
      <c r="R1" s="233">
        <v>9</v>
      </c>
      <c r="S1" s="233">
        <v>0</v>
      </c>
    </row>
    <row r="2" spans="1:19" ht="13.5" hidden="1" thickBot="1" x14ac:dyDescent="0.25">
      <c r="A2" s="237" t="s">
        <v>1</v>
      </c>
      <c r="B2" s="237" t="s">
        <v>255</v>
      </c>
      <c r="C2" s="237" t="s">
        <v>254</v>
      </c>
      <c r="I2" s="218" t="s">
        <v>43</v>
      </c>
      <c r="J2" s="240" t="s">
        <v>240</v>
      </c>
      <c r="K2" s="241" t="s">
        <v>62</v>
      </c>
      <c r="L2" s="239" t="s">
        <v>209</v>
      </c>
      <c r="M2" s="218" t="s">
        <v>209</v>
      </c>
      <c r="N2" s="242" t="s">
        <v>241</v>
      </c>
    </row>
    <row r="3" spans="1:19" ht="13.5" hidden="1" thickBot="1" x14ac:dyDescent="0.25">
      <c r="A3" s="284">
        <v>44670</v>
      </c>
      <c r="B3" s="304" t="s">
        <v>246</v>
      </c>
      <c r="H3" s="233"/>
      <c r="I3" s="218" t="s">
        <v>62</v>
      </c>
      <c r="J3" s="238" t="s">
        <v>209</v>
      </c>
      <c r="K3" s="242" t="s">
        <v>43</v>
      </c>
      <c r="L3" s="218" t="s">
        <v>240</v>
      </c>
      <c r="M3" s="241" t="s">
        <v>241</v>
      </c>
      <c r="N3" s="239" t="s">
        <v>209</v>
      </c>
    </row>
    <row r="4" spans="1:19" ht="13.5" hidden="1" thickBot="1" x14ac:dyDescent="0.25">
      <c r="A4" s="283" t="s">
        <v>273</v>
      </c>
      <c r="B4" s="226"/>
      <c r="H4" s="233"/>
      <c r="I4" s="218" t="s">
        <v>240</v>
      </c>
      <c r="J4" s="241" t="s">
        <v>43</v>
      </c>
      <c r="K4" s="218" t="s">
        <v>241</v>
      </c>
      <c r="L4" s="238" t="s">
        <v>62</v>
      </c>
      <c r="M4" s="242" t="s">
        <v>209</v>
      </c>
      <c r="N4" s="240" t="s">
        <v>209</v>
      </c>
    </row>
    <row r="5" spans="1:19" ht="13.5" hidden="1" thickBot="1" x14ac:dyDescent="0.25">
      <c r="A5" s="283"/>
      <c r="B5" s="226"/>
      <c r="H5" s="233"/>
      <c r="I5" s="218" t="s">
        <v>209</v>
      </c>
      <c r="J5" s="239" t="s">
        <v>62</v>
      </c>
      <c r="K5" s="238" t="s">
        <v>209</v>
      </c>
      <c r="L5" s="242" t="s">
        <v>241</v>
      </c>
      <c r="M5" s="240" t="s">
        <v>43</v>
      </c>
      <c r="N5" s="218" t="s">
        <v>240</v>
      </c>
    </row>
    <row r="6" spans="1:19" x14ac:dyDescent="0.2">
      <c r="A6" s="284">
        <v>45048</v>
      </c>
      <c r="B6" s="230" t="s">
        <v>253</v>
      </c>
      <c r="C6" s="229">
        <v>700</v>
      </c>
      <c r="D6" s="437" t="s">
        <v>385</v>
      </c>
      <c r="E6" s="229"/>
      <c r="F6" s="308" t="s">
        <v>43</v>
      </c>
      <c r="G6" s="233"/>
      <c r="H6" s="233"/>
      <c r="I6" s="218" t="s">
        <v>209</v>
      </c>
      <c r="J6" s="242" t="s">
        <v>241</v>
      </c>
      <c r="K6" s="239" t="s">
        <v>209</v>
      </c>
      <c r="L6" s="240" t="s">
        <v>43</v>
      </c>
      <c r="M6" s="238" t="s">
        <v>240</v>
      </c>
      <c r="N6" s="241" t="s">
        <v>62</v>
      </c>
    </row>
    <row r="7" spans="1:19" x14ac:dyDescent="0.2">
      <c r="A7" s="283" t="s">
        <v>273</v>
      </c>
      <c r="B7" s="226"/>
      <c r="C7" s="225">
        <v>800</v>
      </c>
      <c r="D7" s="439" t="s">
        <v>62</v>
      </c>
      <c r="E7" s="225"/>
      <c r="F7" s="310" t="s">
        <v>76</v>
      </c>
      <c r="G7" s="233"/>
      <c r="H7" s="233"/>
      <c r="I7" s="218" t="s">
        <v>241</v>
      </c>
      <c r="J7" s="218" t="s">
        <v>209</v>
      </c>
      <c r="K7" s="240" t="s">
        <v>240</v>
      </c>
      <c r="L7" s="241" t="s">
        <v>209</v>
      </c>
      <c r="M7" s="239" t="s">
        <v>62</v>
      </c>
      <c r="N7" s="238" t="s">
        <v>43</v>
      </c>
    </row>
    <row r="8" spans="1:19" ht="13.5" thickBot="1" x14ac:dyDescent="0.25">
      <c r="A8" s="285"/>
      <c r="B8" s="231"/>
      <c r="C8" s="221">
        <v>900</v>
      </c>
      <c r="D8" s="221" t="s">
        <v>387</v>
      </c>
      <c r="E8" s="221"/>
      <c r="F8" s="438" t="s">
        <v>240</v>
      </c>
      <c r="G8" s="233"/>
      <c r="H8" s="233"/>
    </row>
    <row r="9" spans="1:19" x14ac:dyDescent="0.2">
      <c r="A9" s="284">
        <f>A6+7</f>
        <v>45055</v>
      </c>
      <c r="B9" s="230" t="s">
        <v>252</v>
      </c>
      <c r="C9" s="229">
        <v>700</v>
      </c>
      <c r="D9" s="229" t="s">
        <v>76</v>
      </c>
      <c r="E9" s="229"/>
      <c r="F9" s="441" t="s">
        <v>387</v>
      </c>
      <c r="G9" s="233"/>
      <c r="H9" s="233"/>
      <c r="L9" s="233" t="s">
        <v>365</v>
      </c>
      <c r="M9" s="233" t="s">
        <v>366</v>
      </c>
    </row>
    <row r="10" spans="1:19" x14ac:dyDescent="0.2">
      <c r="A10" s="283" t="s">
        <v>273</v>
      </c>
      <c r="B10" s="232"/>
      <c r="C10" s="225">
        <v>800</v>
      </c>
      <c r="D10" s="439" t="s">
        <v>385</v>
      </c>
      <c r="E10" s="225"/>
      <c r="F10" s="310" t="s">
        <v>240</v>
      </c>
      <c r="G10" s="233"/>
      <c r="H10" s="233"/>
      <c r="I10" s="233"/>
      <c r="J10" s="233">
        <v>3</v>
      </c>
      <c r="K10" s="218" t="s">
        <v>385</v>
      </c>
      <c r="L10" s="233">
        <v>6</v>
      </c>
      <c r="M10" s="233">
        <v>3</v>
      </c>
      <c r="O10" s="233">
        <v>7</v>
      </c>
      <c r="P10" s="233">
        <v>8</v>
      </c>
      <c r="Q10" s="233">
        <v>9</v>
      </c>
    </row>
    <row r="11" spans="1:19" ht="13.5" thickBot="1" x14ac:dyDescent="0.25">
      <c r="A11" s="285"/>
      <c r="B11" s="231"/>
      <c r="C11" s="221">
        <v>900</v>
      </c>
      <c r="D11" s="440" t="s">
        <v>62</v>
      </c>
      <c r="E11" s="221"/>
      <c r="F11" s="314" t="s">
        <v>43</v>
      </c>
      <c r="G11" s="233"/>
      <c r="H11" s="233"/>
      <c r="I11" s="233"/>
      <c r="J11" s="233">
        <v>5</v>
      </c>
      <c r="K11" s="240" t="s">
        <v>43</v>
      </c>
      <c r="L11" s="233">
        <v>4</v>
      </c>
      <c r="M11" s="233">
        <v>5</v>
      </c>
      <c r="N11" s="233"/>
      <c r="O11" s="233">
        <v>5</v>
      </c>
      <c r="P11" s="424">
        <v>3</v>
      </c>
      <c r="Q11" s="233">
        <v>2</v>
      </c>
    </row>
    <row r="12" spans="1:19" x14ac:dyDescent="0.2">
      <c r="A12" s="284">
        <f>A9+7</f>
        <v>45062</v>
      </c>
      <c r="B12" s="396" t="s">
        <v>250</v>
      </c>
      <c r="C12" s="229">
        <v>700</v>
      </c>
      <c r="D12" s="229" t="s">
        <v>62</v>
      </c>
      <c r="E12" s="229"/>
      <c r="F12" s="450" t="s">
        <v>387</v>
      </c>
      <c r="G12" s="233"/>
      <c r="H12" s="233"/>
      <c r="I12" s="233"/>
      <c r="J12" s="233">
        <v>2</v>
      </c>
      <c r="K12" s="218" t="s">
        <v>62</v>
      </c>
      <c r="L12" s="233">
        <v>7</v>
      </c>
      <c r="M12" s="233"/>
      <c r="N12" s="233"/>
      <c r="O12" s="233">
        <v>3</v>
      </c>
      <c r="P12" s="233">
        <v>4</v>
      </c>
      <c r="Q12" s="233">
        <v>3</v>
      </c>
      <c r="R12" s="218" t="s">
        <v>387</v>
      </c>
    </row>
    <row r="13" spans="1:19" x14ac:dyDescent="0.2">
      <c r="A13" s="283" t="s">
        <v>273</v>
      </c>
      <c r="B13" s="394"/>
      <c r="C13" s="225">
        <v>800</v>
      </c>
      <c r="D13" s="443" t="s">
        <v>240</v>
      </c>
      <c r="E13" s="225"/>
      <c r="F13" s="310" t="s">
        <v>43</v>
      </c>
      <c r="G13" s="233"/>
      <c r="H13" s="233"/>
      <c r="I13" s="233"/>
      <c r="J13" s="233">
        <v>6</v>
      </c>
      <c r="K13" s="218" t="s">
        <v>76</v>
      </c>
      <c r="L13" s="233">
        <v>0</v>
      </c>
      <c r="M13" s="233"/>
      <c r="N13" s="233"/>
      <c r="O13" s="233">
        <v>5</v>
      </c>
      <c r="P13" s="425">
        <v>2</v>
      </c>
      <c r="Q13" s="233">
        <v>3</v>
      </c>
      <c r="R13" s="218" t="s">
        <v>188</v>
      </c>
      <c r="S13" s="218" t="s">
        <v>76</v>
      </c>
    </row>
    <row r="14" spans="1:19" ht="13.5" thickBot="1" x14ac:dyDescent="0.25">
      <c r="A14" s="285"/>
      <c r="B14" s="395"/>
      <c r="C14" s="221">
        <v>900</v>
      </c>
      <c r="D14" s="442" t="s">
        <v>385</v>
      </c>
      <c r="E14" s="221"/>
      <c r="F14" s="314" t="s">
        <v>76</v>
      </c>
      <c r="G14" s="233"/>
      <c r="H14" s="233"/>
      <c r="I14" s="233"/>
      <c r="J14" s="233">
        <v>4</v>
      </c>
      <c r="K14" s="218" t="s">
        <v>387</v>
      </c>
      <c r="L14" s="233">
        <v>5</v>
      </c>
      <c r="M14" s="233"/>
      <c r="N14" s="233"/>
      <c r="O14" s="233">
        <v>0</v>
      </c>
      <c r="P14" s="426">
        <v>5</v>
      </c>
      <c r="Q14" s="233">
        <v>5</v>
      </c>
      <c r="R14" s="218" t="s">
        <v>211</v>
      </c>
      <c r="S14" s="218" t="s">
        <v>240</v>
      </c>
    </row>
    <row r="15" spans="1:19" x14ac:dyDescent="0.2">
      <c r="A15" s="284">
        <f>A12+7</f>
        <v>45069</v>
      </c>
      <c r="B15" s="230" t="s">
        <v>249</v>
      </c>
      <c r="C15" s="229">
        <v>700</v>
      </c>
      <c r="D15" s="229" t="s">
        <v>385</v>
      </c>
      <c r="E15" s="229"/>
      <c r="F15" s="450" t="s">
        <v>62</v>
      </c>
      <c r="G15" s="233"/>
      <c r="H15" s="233"/>
      <c r="I15" s="233"/>
      <c r="J15" s="233">
        <v>1</v>
      </c>
      <c r="K15" s="240" t="s">
        <v>240</v>
      </c>
      <c r="L15" s="233">
        <v>8</v>
      </c>
      <c r="M15" s="233"/>
      <c r="N15" s="233"/>
      <c r="O15" s="233">
        <v>3</v>
      </c>
      <c r="P15" s="237">
        <v>3</v>
      </c>
      <c r="Q15" s="233">
        <v>4</v>
      </c>
      <c r="R15" s="233" t="s">
        <v>385</v>
      </c>
      <c r="S15" s="233"/>
    </row>
    <row r="16" spans="1:19" x14ac:dyDescent="0.2">
      <c r="A16" s="283" t="s">
        <v>273</v>
      </c>
      <c r="B16" s="226"/>
      <c r="C16" s="225">
        <v>800</v>
      </c>
      <c r="D16" s="225" t="s">
        <v>387</v>
      </c>
      <c r="E16" s="225"/>
      <c r="F16" s="444" t="s">
        <v>43</v>
      </c>
      <c r="G16" s="233"/>
      <c r="H16" s="233"/>
      <c r="I16" s="233"/>
      <c r="J16" s="233"/>
      <c r="K16" s="240"/>
      <c r="L16" s="233">
        <f>SUM(L10:L15)</f>
        <v>30</v>
      </c>
      <c r="M16" s="233"/>
      <c r="N16" s="233"/>
      <c r="O16" s="233">
        <v>4</v>
      </c>
      <c r="P16" s="427">
        <v>3</v>
      </c>
      <c r="Q16" s="233">
        <v>3</v>
      </c>
      <c r="R16" s="218" t="s">
        <v>384</v>
      </c>
      <c r="S16" s="218" t="s">
        <v>62</v>
      </c>
    </row>
    <row r="17" spans="1:19" ht="13.5" thickBot="1" x14ac:dyDescent="0.25">
      <c r="A17" s="285"/>
      <c r="B17" s="222"/>
      <c r="C17" s="221">
        <v>900</v>
      </c>
      <c r="D17" s="442" t="s">
        <v>240</v>
      </c>
      <c r="E17" s="221"/>
      <c r="F17" s="314" t="s">
        <v>76</v>
      </c>
      <c r="G17" s="233"/>
      <c r="H17" s="233"/>
      <c r="I17" s="233"/>
      <c r="J17" s="233"/>
      <c r="L17" s="233"/>
      <c r="M17" s="233"/>
      <c r="O17" s="233">
        <f>SUM(O11:O16)</f>
        <v>20</v>
      </c>
      <c r="P17" s="233">
        <f>SUM(P11:P16)</f>
        <v>20</v>
      </c>
      <c r="Q17" s="233">
        <f>SUM(Q11:Q16)</f>
        <v>20</v>
      </c>
      <c r="R17" s="233"/>
      <c r="S17" s="233"/>
    </row>
    <row r="18" spans="1:19" x14ac:dyDescent="0.2">
      <c r="A18" s="284">
        <f>A15+7</f>
        <v>45076</v>
      </c>
      <c r="B18" s="230" t="s">
        <v>248</v>
      </c>
      <c r="C18" s="362">
        <v>700</v>
      </c>
      <c r="D18" s="445" t="s">
        <v>43</v>
      </c>
      <c r="E18" s="229"/>
      <c r="F18" s="308" t="s">
        <v>76</v>
      </c>
      <c r="G18" s="233"/>
      <c r="H18" s="233"/>
      <c r="M18" s="233"/>
    </row>
    <row r="19" spans="1:19" x14ac:dyDescent="0.2">
      <c r="A19" s="283" t="s">
        <v>273</v>
      </c>
      <c r="B19" s="232"/>
      <c r="C19" s="345">
        <v>800</v>
      </c>
      <c r="D19" s="225" t="s">
        <v>62</v>
      </c>
      <c r="E19" s="225"/>
      <c r="F19" s="444" t="s">
        <v>240</v>
      </c>
      <c r="G19" s="233"/>
      <c r="H19" s="233"/>
      <c r="J19" s="237"/>
      <c r="K19" s="240"/>
      <c r="L19" s="237"/>
    </row>
    <row r="20" spans="1:19" ht="13.5" thickBot="1" x14ac:dyDescent="0.25">
      <c r="A20" s="283"/>
      <c r="B20" s="232"/>
      <c r="C20" s="397">
        <v>900</v>
      </c>
      <c r="D20" s="296" t="s">
        <v>385</v>
      </c>
      <c r="E20" s="296"/>
      <c r="F20" s="446" t="s">
        <v>387</v>
      </c>
      <c r="G20" s="233"/>
      <c r="H20" s="233"/>
      <c r="J20" s="233"/>
      <c r="L20" s="233"/>
      <c r="M20" s="233"/>
      <c r="N20" s="233"/>
      <c r="O20" s="233"/>
    </row>
    <row r="21" spans="1:19" x14ac:dyDescent="0.2">
      <c r="A21" s="284">
        <v>45083</v>
      </c>
      <c r="B21" s="230" t="s">
        <v>247</v>
      </c>
      <c r="C21" s="362">
        <v>700</v>
      </c>
      <c r="D21" s="447" t="s">
        <v>387</v>
      </c>
      <c r="E21" s="296"/>
      <c r="F21" s="430" t="s">
        <v>43</v>
      </c>
      <c r="G21" s="233"/>
      <c r="H21" s="233"/>
      <c r="I21" s="233"/>
      <c r="J21" s="233"/>
      <c r="L21" s="233"/>
      <c r="M21" s="233"/>
      <c r="N21" s="233"/>
      <c r="O21" s="233"/>
    </row>
    <row r="22" spans="1:19" ht="13.5" thickBot="1" x14ac:dyDescent="0.25">
      <c r="A22" s="283" t="s">
        <v>273</v>
      </c>
      <c r="B22" s="232"/>
      <c r="C22" s="345">
        <v>800</v>
      </c>
      <c r="D22" s="225" t="s">
        <v>385</v>
      </c>
      <c r="E22" s="225"/>
      <c r="F22" s="444" t="s">
        <v>62</v>
      </c>
      <c r="G22" s="233"/>
      <c r="H22" s="233"/>
      <c r="I22" s="233"/>
      <c r="J22" s="233"/>
      <c r="L22" s="233"/>
      <c r="M22" s="233"/>
      <c r="N22" s="233"/>
      <c r="O22" s="233"/>
    </row>
    <row r="23" spans="1:19" ht="13.5" thickBot="1" x14ac:dyDescent="0.25">
      <c r="A23" s="283"/>
      <c r="B23" s="232"/>
      <c r="C23" s="397">
        <v>900</v>
      </c>
      <c r="D23" s="445" t="s">
        <v>240</v>
      </c>
      <c r="E23" s="229"/>
      <c r="F23" s="308" t="s">
        <v>76</v>
      </c>
      <c r="G23" s="233"/>
      <c r="H23" s="233"/>
      <c r="I23" s="233"/>
      <c r="J23" s="233"/>
      <c r="K23" s="240"/>
      <c r="L23" s="233"/>
      <c r="M23" s="233">
        <v>5000</v>
      </c>
      <c r="N23" s="233"/>
      <c r="O23" s="233"/>
    </row>
    <row r="24" spans="1:19" ht="13.5" thickBot="1" x14ac:dyDescent="0.25">
      <c r="A24" s="421">
        <v>45090</v>
      </c>
      <c r="B24" s="422" t="s">
        <v>111</v>
      </c>
      <c r="C24" s="423"/>
      <c r="D24" s="431"/>
      <c r="E24" s="431" t="s">
        <v>383</v>
      </c>
      <c r="F24" s="432"/>
      <c r="G24" s="233"/>
      <c r="K24" s="240"/>
      <c r="L24" s="233"/>
      <c r="M24" s="233">
        <v>1100</v>
      </c>
      <c r="N24" s="233"/>
      <c r="O24" s="233"/>
    </row>
    <row r="25" spans="1:19" ht="13.5" thickBot="1" x14ac:dyDescent="0.25">
      <c r="A25" s="284">
        <f>A24+7</f>
        <v>45097</v>
      </c>
      <c r="B25" s="230" t="s">
        <v>245</v>
      </c>
      <c r="C25" s="229">
        <v>700</v>
      </c>
      <c r="D25" s="443" t="s">
        <v>62</v>
      </c>
      <c r="E25" s="225"/>
      <c r="F25" s="310" t="s">
        <v>76</v>
      </c>
      <c r="G25" s="233"/>
      <c r="H25" s="233"/>
      <c r="I25" s="233"/>
      <c r="J25" s="233"/>
      <c r="K25" s="233"/>
      <c r="L25" s="233"/>
      <c r="M25" s="233">
        <f>M24/M23</f>
        <v>0.22</v>
      </c>
      <c r="N25" s="233"/>
      <c r="O25" s="233"/>
    </row>
    <row r="26" spans="1:19" x14ac:dyDescent="0.2">
      <c r="A26" s="283" t="s">
        <v>273</v>
      </c>
      <c r="B26" s="232"/>
      <c r="C26" s="225">
        <v>800</v>
      </c>
      <c r="D26" s="229" t="s">
        <v>387</v>
      </c>
      <c r="E26" s="229"/>
      <c r="F26" s="450" t="s">
        <v>240</v>
      </c>
      <c r="G26" s="411"/>
      <c r="H26" s="233"/>
      <c r="I26" s="233"/>
      <c r="J26" s="233"/>
      <c r="K26" s="233"/>
      <c r="L26" s="233"/>
      <c r="M26" s="233"/>
      <c r="N26" s="233"/>
      <c r="O26" s="449"/>
    </row>
    <row r="27" spans="1:19" ht="13.5" thickBot="1" x14ac:dyDescent="0.25">
      <c r="A27" s="285"/>
      <c r="B27" s="231"/>
      <c r="C27" s="221">
        <v>900</v>
      </c>
      <c r="D27" s="442" t="s">
        <v>385</v>
      </c>
      <c r="E27" s="221"/>
      <c r="F27" s="314" t="s">
        <v>43</v>
      </c>
      <c r="G27" s="233"/>
      <c r="H27" s="233"/>
      <c r="I27" s="233"/>
      <c r="J27" s="233"/>
      <c r="K27" s="233"/>
      <c r="L27" s="233"/>
      <c r="M27" s="233"/>
      <c r="N27" s="233"/>
      <c r="O27" s="448"/>
    </row>
    <row r="28" spans="1:19" x14ac:dyDescent="0.2">
      <c r="A28" s="284">
        <f>A25+7</f>
        <v>45104</v>
      </c>
      <c r="B28" s="230" t="s">
        <v>244</v>
      </c>
      <c r="C28" s="229">
        <v>700</v>
      </c>
      <c r="D28" s="445" t="s">
        <v>385</v>
      </c>
      <c r="E28" s="229"/>
      <c r="F28" s="308" t="s">
        <v>76</v>
      </c>
      <c r="G28" s="233"/>
      <c r="H28" s="233"/>
    </row>
    <row r="29" spans="1:19" x14ac:dyDescent="0.2">
      <c r="A29" s="283" t="s">
        <v>273</v>
      </c>
      <c r="B29" s="232"/>
      <c r="C29" s="225">
        <v>800</v>
      </c>
      <c r="D29" s="443" t="s">
        <v>240</v>
      </c>
      <c r="E29" s="225"/>
      <c r="F29" s="310" t="s">
        <v>43</v>
      </c>
      <c r="G29" s="233"/>
      <c r="H29" s="233"/>
    </row>
    <row r="30" spans="1:19" ht="13.5" thickBot="1" x14ac:dyDescent="0.25">
      <c r="A30" s="285"/>
      <c r="B30" s="231"/>
      <c r="C30" s="221">
        <v>900</v>
      </c>
      <c r="D30" s="442" t="s">
        <v>62</v>
      </c>
      <c r="E30" s="221"/>
      <c r="F30" s="314" t="s">
        <v>387</v>
      </c>
      <c r="G30" s="233"/>
      <c r="H30" s="233"/>
    </row>
    <row r="31" spans="1:19" ht="13.5" thickBot="1" x14ac:dyDescent="0.25">
      <c r="A31" s="284">
        <f>A28+7</f>
        <v>45111</v>
      </c>
      <c r="B31" s="304" t="s">
        <v>111</v>
      </c>
      <c r="C31" s="433"/>
      <c r="D31" s="434" t="s">
        <v>386</v>
      </c>
      <c r="E31" s="434"/>
      <c r="F31" s="435"/>
      <c r="G31" s="233"/>
      <c r="H31" s="322"/>
      <c r="I31" s="233"/>
      <c r="J31" s="233"/>
      <c r="K31" s="233"/>
      <c r="L31" s="233"/>
    </row>
    <row r="32" spans="1:19" x14ac:dyDescent="0.2">
      <c r="A32" s="284">
        <f>A31+7</f>
        <v>45118</v>
      </c>
      <c r="B32" s="230" t="s">
        <v>243</v>
      </c>
      <c r="C32" s="229">
        <v>700</v>
      </c>
      <c r="D32" s="229" t="s">
        <v>62</v>
      </c>
      <c r="E32" s="229"/>
      <c r="F32" s="443" t="s">
        <v>43</v>
      </c>
      <c r="G32" s="233"/>
      <c r="H32" s="232"/>
      <c r="I32" s="233"/>
      <c r="J32" s="233"/>
      <c r="K32" s="233"/>
      <c r="L32" s="233"/>
    </row>
    <row r="33" spans="1:15" x14ac:dyDescent="0.2">
      <c r="A33" s="283"/>
      <c r="B33" s="232"/>
      <c r="C33" s="225">
        <v>800</v>
      </c>
      <c r="D33" s="225" t="s">
        <v>76</v>
      </c>
      <c r="E33" s="225"/>
      <c r="F33" s="444" t="s">
        <v>387</v>
      </c>
      <c r="G33" s="233"/>
      <c r="H33" s="232"/>
      <c r="I33" s="233"/>
      <c r="J33" s="233"/>
      <c r="K33" s="233"/>
      <c r="L33" s="233"/>
    </row>
    <row r="34" spans="1:15" ht="13.5" thickBot="1" x14ac:dyDescent="0.25">
      <c r="A34" s="285"/>
      <c r="B34" s="231"/>
      <c r="C34" s="221">
        <v>900</v>
      </c>
      <c r="D34" s="221" t="s">
        <v>385</v>
      </c>
      <c r="E34" s="221"/>
      <c r="F34" s="451" t="s">
        <v>240</v>
      </c>
      <c r="G34" s="233"/>
      <c r="H34" s="233"/>
    </row>
    <row r="35" spans="1:15" ht="13.5" thickBot="1" x14ac:dyDescent="0.25">
      <c r="A35" s="283">
        <f>A32+7</f>
        <v>45125</v>
      </c>
      <c r="B35" s="322" t="s">
        <v>242</v>
      </c>
      <c r="C35" s="315">
        <v>700</v>
      </c>
      <c r="D35" s="452" t="s">
        <v>43</v>
      </c>
      <c r="E35" s="315"/>
      <c r="F35" s="436" t="s">
        <v>76</v>
      </c>
      <c r="G35" s="233"/>
      <c r="H35" s="233"/>
      <c r="I35" s="233"/>
      <c r="J35" s="233"/>
    </row>
    <row r="36" spans="1:15" x14ac:dyDescent="0.2">
      <c r="A36" s="283" t="s">
        <v>273</v>
      </c>
      <c r="B36" s="226"/>
      <c r="C36" s="225">
        <v>800</v>
      </c>
      <c r="D36" s="445" t="s">
        <v>385</v>
      </c>
      <c r="E36" s="229"/>
      <c r="F36" s="308" t="s">
        <v>387</v>
      </c>
      <c r="G36" s="233"/>
      <c r="H36" s="233"/>
      <c r="I36" s="233"/>
      <c r="J36" s="233"/>
      <c r="N36" s="218">
        <f>N34*N35</f>
        <v>0</v>
      </c>
      <c r="O36" s="218">
        <v>2126</v>
      </c>
    </row>
    <row r="37" spans="1:15" ht="13.5" thickBot="1" x14ac:dyDescent="0.25">
      <c r="A37" s="321"/>
      <c r="B37" s="222"/>
      <c r="C37" s="221">
        <v>900</v>
      </c>
      <c r="D37" s="442" t="s">
        <v>62</v>
      </c>
      <c r="E37" s="221"/>
      <c r="F37" s="314" t="s">
        <v>240</v>
      </c>
      <c r="G37" s="233"/>
      <c r="H37" s="233"/>
      <c r="I37" s="233"/>
      <c r="J37" s="233"/>
    </row>
    <row r="38" spans="1:15" ht="13.5" thickBot="1" x14ac:dyDescent="0.25">
      <c r="A38" s="284">
        <f>A35+7</f>
        <v>45132</v>
      </c>
      <c r="B38" s="230" t="s">
        <v>111</v>
      </c>
      <c r="C38" s="229"/>
      <c r="D38" s="229" t="s">
        <v>350</v>
      </c>
      <c r="E38" s="229"/>
      <c r="F38" s="308"/>
      <c r="G38" s="233"/>
      <c r="H38" s="233"/>
    </row>
    <row r="39" spans="1:15" x14ac:dyDescent="0.2">
      <c r="A39" s="284">
        <f>A38+7</f>
        <v>45139</v>
      </c>
      <c r="B39" s="304" t="s">
        <v>342</v>
      </c>
      <c r="C39" s="229">
        <v>700</v>
      </c>
      <c r="D39" s="445" t="s">
        <v>387</v>
      </c>
      <c r="E39" s="229"/>
      <c r="F39" s="308" t="s">
        <v>43</v>
      </c>
      <c r="G39" s="233"/>
      <c r="H39" s="229">
        <v>4</v>
      </c>
      <c r="I39" s="229"/>
      <c r="J39" s="308">
        <v>5</v>
      </c>
    </row>
    <row r="40" spans="1:15" x14ac:dyDescent="0.2">
      <c r="A40" s="283" t="s">
        <v>273</v>
      </c>
      <c r="B40" s="232" t="s">
        <v>343</v>
      </c>
      <c r="C40" s="225">
        <v>800</v>
      </c>
      <c r="D40" s="443" t="s">
        <v>385</v>
      </c>
      <c r="E40" s="225"/>
      <c r="F40" s="310" t="s">
        <v>76</v>
      </c>
      <c r="G40" s="233"/>
      <c r="H40" s="225">
        <v>3</v>
      </c>
      <c r="I40" s="225"/>
      <c r="J40" s="310">
        <v>6</v>
      </c>
    </row>
    <row r="41" spans="1:15" ht="13.5" thickBot="1" x14ac:dyDescent="0.25">
      <c r="A41" s="321"/>
      <c r="B41" s="231" t="s">
        <v>382</v>
      </c>
      <c r="C41" s="221">
        <v>900</v>
      </c>
      <c r="D41" s="221" t="s">
        <v>240</v>
      </c>
      <c r="E41" s="221"/>
      <c r="F41" s="314" t="s">
        <v>62</v>
      </c>
      <c r="G41" s="233" t="s">
        <v>389</v>
      </c>
      <c r="H41" s="221">
        <v>1</v>
      </c>
      <c r="I41" s="221"/>
      <c r="J41" s="314">
        <v>2</v>
      </c>
    </row>
    <row r="42" spans="1:15" x14ac:dyDescent="0.2">
      <c r="A42" s="284">
        <f>A39+7</f>
        <v>45146</v>
      </c>
      <c r="B42" s="304" t="s">
        <v>344</v>
      </c>
      <c r="C42" s="229">
        <v>700</v>
      </c>
      <c r="D42" s="229" t="s">
        <v>387</v>
      </c>
      <c r="E42" s="229"/>
      <c r="F42" s="308" t="s">
        <v>240</v>
      </c>
      <c r="G42" s="233"/>
      <c r="H42" s="229" t="s">
        <v>312</v>
      </c>
      <c r="I42" s="229"/>
      <c r="J42" s="308" t="s">
        <v>380</v>
      </c>
      <c r="M42" s="218">
        <v>197</v>
      </c>
    </row>
    <row r="43" spans="1:15" x14ac:dyDescent="0.2">
      <c r="A43" s="283" t="s">
        <v>273</v>
      </c>
      <c r="B43" s="232" t="s">
        <v>345</v>
      </c>
      <c r="C43" s="225">
        <v>800</v>
      </c>
      <c r="D43" s="225" t="s">
        <v>385</v>
      </c>
      <c r="E43" s="225"/>
      <c r="F43" s="310" t="s">
        <v>62</v>
      </c>
      <c r="G43" s="233"/>
      <c r="H43" s="225" t="s">
        <v>314</v>
      </c>
      <c r="I43" s="225"/>
      <c r="J43" s="310" t="s">
        <v>381</v>
      </c>
      <c r="M43" s="218">
        <f>M42/6</f>
        <v>32.833333333333336</v>
      </c>
    </row>
    <row r="44" spans="1:15" ht="13.5" thickBot="1" x14ac:dyDescent="0.25">
      <c r="A44" s="321"/>
      <c r="B44" s="222" t="s">
        <v>347</v>
      </c>
      <c r="C44" s="221">
        <v>900</v>
      </c>
      <c r="D44" s="221" t="s">
        <v>340</v>
      </c>
      <c r="E44" s="221"/>
      <c r="F44" s="314" t="s">
        <v>341</v>
      </c>
      <c r="G44" s="233"/>
      <c r="H44" s="221" t="s">
        <v>340</v>
      </c>
      <c r="I44" s="221"/>
      <c r="J44" s="314" t="s">
        <v>341</v>
      </c>
    </row>
    <row r="45" spans="1:15" x14ac:dyDescent="0.2">
      <c r="A45" s="356"/>
      <c r="B45" s="232"/>
      <c r="C45" s="233"/>
      <c r="D45" s="233"/>
      <c r="E45" s="289"/>
      <c r="F45" s="233"/>
      <c r="G45" s="233"/>
      <c r="H45" s="237"/>
    </row>
    <row r="46" spans="1:15" x14ac:dyDescent="0.2">
      <c r="A46" s="356"/>
      <c r="B46" s="232"/>
      <c r="C46" s="233"/>
      <c r="D46" s="233"/>
      <c r="E46" s="289"/>
      <c r="F46" s="233"/>
      <c r="G46" s="233"/>
      <c r="H46" s="237"/>
    </row>
    <row r="47" spans="1:15" x14ac:dyDescent="0.2">
      <c r="C47" s="233"/>
      <c r="E47" s="233"/>
      <c r="F47" s="289"/>
      <c r="G47" s="289"/>
    </row>
    <row r="50" spans="1:7" x14ac:dyDescent="0.2">
      <c r="A50" s="356"/>
      <c r="B50" s="232"/>
      <c r="C50" s="233"/>
      <c r="D50" s="233"/>
      <c r="E50" s="289"/>
      <c r="F50" s="233"/>
      <c r="G50" s="233"/>
    </row>
    <row r="51" spans="1:7" x14ac:dyDescent="0.2">
      <c r="A51" s="226"/>
      <c r="B51" s="232"/>
      <c r="C51" s="233"/>
      <c r="D51" s="233"/>
      <c r="E51" s="289"/>
      <c r="F51" s="233"/>
      <c r="G51" s="233"/>
    </row>
    <row r="52" spans="1:7" x14ac:dyDescent="0.2">
      <c r="A52" s="226"/>
      <c r="B52" s="232"/>
      <c r="C52" s="233"/>
      <c r="D52" s="233"/>
      <c r="E52" s="289"/>
      <c r="F52" s="233"/>
      <c r="G52" s="233"/>
    </row>
    <row r="53" spans="1:7" x14ac:dyDescent="0.2">
      <c r="A53" s="356"/>
      <c r="B53" s="232"/>
      <c r="C53" s="233"/>
      <c r="D53" s="233"/>
      <c r="E53" s="289"/>
      <c r="F53" s="233"/>
      <c r="G53" s="233"/>
    </row>
    <row r="54" spans="1:7" x14ac:dyDescent="0.2">
      <c r="A54" s="356"/>
      <c r="B54" s="232"/>
      <c r="C54" s="233"/>
      <c r="D54" s="233"/>
      <c r="E54" s="289"/>
      <c r="F54" s="233"/>
      <c r="G54" s="233"/>
    </row>
    <row r="55" spans="1:7" x14ac:dyDescent="0.2">
      <c r="C55" s="233"/>
      <c r="E55" s="233"/>
      <c r="F55" s="289"/>
      <c r="G55" s="289"/>
    </row>
  </sheetData>
  <pageMargins left="0.75" right="0.75" top="1" bottom="1" header="0.5" footer="0.5"/>
  <pageSetup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918E3-F7EC-4615-92FB-B7EFE62D927D}">
  <dimension ref="A1:S55"/>
  <sheetViews>
    <sheetView topLeftCell="A6" zoomScale="98" zoomScaleNormal="98" workbookViewId="0">
      <selection activeCell="C36" sqref="C36:F38"/>
    </sheetView>
  </sheetViews>
  <sheetFormatPr defaultColWidth="9.140625" defaultRowHeight="12.75" x14ac:dyDescent="0.2"/>
  <cols>
    <col min="1" max="4" width="9.140625" style="218"/>
    <col min="5" max="5" width="3.140625" style="218" customWidth="1"/>
    <col min="6" max="6" width="10" style="218" bestFit="1" customWidth="1"/>
    <col min="7" max="7" width="10" style="218" customWidth="1"/>
    <col min="8" max="16384" width="9.140625" style="218"/>
  </cols>
  <sheetData>
    <row r="1" spans="1:19" ht="13.5" hidden="1" thickBot="1" x14ac:dyDescent="0.25">
      <c r="D1" s="218" t="s">
        <v>346</v>
      </c>
      <c r="J1" s="233">
        <v>1</v>
      </c>
      <c r="K1" s="233">
        <v>2</v>
      </c>
      <c r="L1" s="233">
        <v>3</v>
      </c>
      <c r="M1" s="233">
        <v>4</v>
      </c>
      <c r="N1" s="233">
        <v>5</v>
      </c>
      <c r="O1" s="233">
        <v>6</v>
      </c>
      <c r="P1" s="233">
        <v>7</v>
      </c>
      <c r="Q1" s="233">
        <v>8</v>
      </c>
      <c r="R1" s="233">
        <v>9</v>
      </c>
      <c r="S1" s="233">
        <v>0</v>
      </c>
    </row>
    <row r="2" spans="1:19" ht="13.5" hidden="1" thickBot="1" x14ac:dyDescent="0.25">
      <c r="A2" s="237" t="s">
        <v>1</v>
      </c>
      <c r="B2" s="237" t="s">
        <v>255</v>
      </c>
      <c r="C2" s="237" t="s">
        <v>254</v>
      </c>
      <c r="I2" s="218" t="s">
        <v>43</v>
      </c>
      <c r="J2" s="240" t="s">
        <v>240</v>
      </c>
      <c r="K2" s="241" t="s">
        <v>62</v>
      </c>
      <c r="L2" s="239" t="s">
        <v>209</v>
      </c>
      <c r="M2" s="218" t="s">
        <v>209</v>
      </c>
      <c r="N2" s="242" t="s">
        <v>241</v>
      </c>
    </row>
    <row r="3" spans="1:19" ht="13.5" hidden="1" thickBot="1" x14ac:dyDescent="0.25">
      <c r="A3" s="284">
        <v>44670</v>
      </c>
      <c r="B3" s="304" t="s">
        <v>246</v>
      </c>
      <c r="H3" s="233"/>
      <c r="I3" s="218" t="s">
        <v>62</v>
      </c>
      <c r="J3" s="238" t="s">
        <v>209</v>
      </c>
      <c r="K3" s="242" t="s">
        <v>43</v>
      </c>
      <c r="L3" s="218" t="s">
        <v>240</v>
      </c>
      <c r="M3" s="241" t="s">
        <v>241</v>
      </c>
      <c r="N3" s="239" t="s">
        <v>209</v>
      </c>
    </row>
    <row r="4" spans="1:19" ht="13.5" hidden="1" thickBot="1" x14ac:dyDescent="0.25">
      <c r="A4" s="283" t="s">
        <v>273</v>
      </c>
      <c r="B4" s="226"/>
      <c r="H4" s="233"/>
      <c r="I4" s="218" t="s">
        <v>240</v>
      </c>
      <c r="J4" s="241" t="s">
        <v>43</v>
      </c>
      <c r="K4" s="218" t="s">
        <v>241</v>
      </c>
      <c r="L4" s="238" t="s">
        <v>62</v>
      </c>
      <c r="M4" s="242" t="s">
        <v>209</v>
      </c>
      <c r="N4" s="240" t="s">
        <v>209</v>
      </c>
    </row>
    <row r="5" spans="1:19" ht="13.5" hidden="1" thickBot="1" x14ac:dyDescent="0.25">
      <c r="A5" s="283"/>
      <c r="B5" s="226"/>
      <c r="H5" s="233"/>
      <c r="I5" s="218" t="s">
        <v>209</v>
      </c>
      <c r="J5" s="239" t="s">
        <v>62</v>
      </c>
      <c r="K5" s="238" t="s">
        <v>209</v>
      </c>
      <c r="L5" s="242" t="s">
        <v>241</v>
      </c>
      <c r="M5" s="240" t="s">
        <v>43</v>
      </c>
      <c r="N5" s="218" t="s">
        <v>240</v>
      </c>
    </row>
    <row r="6" spans="1:19" x14ac:dyDescent="0.2">
      <c r="A6" s="284">
        <v>44571</v>
      </c>
      <c r="B6" s="230" t="s">
        <v>253</v>
      </c>
      <c r="C6" s="229">
        <v>700</v>
      </c>
      <c r="D6" s="403" t="s">
        <v>187</v>
      </c>
      <c r="E6" s="229"/>
      <c r="F6" s="308" t="s">
        <v>43</v>
      </c>
      <c r="G6" s="233"/>
      <c r="H6" s="233"/>
      <c r="I6" s="218" t="s">
        <v>209</v>
      </c>
      <c r="J6" s="242" t="s">
        <v>241</v>
      </c>
      <c r="K6" s="239" t="s">
        <v>209</v>
      </c>
      <c r="L6" s="240" t="s">
        <v>43</v>
      </c>
      <c r="M6" s="238" t="s">
        <v>240</v>
      </c>
      <c r="N6" s="241" t="s">
        <v>62</v>
      </c>
    </row>
    <row r="7" spans="1:19" x14ac:dyDescent="0.2">
      <c r="A7" s="283" t="s">
        <v>273</v>
      </c>
      <c r="B7" s="226"/>
      <c r="C7" s="225">
        <v>800</v>
      </c>
      <c r="D7" s="225" t="s">
        <v>62</v>
      </c>
      <c r="E7" s="225"/>
      <c r="F7" s="403" t="s">
        <v>240</v>
      </c>
      <c r="G7" s="233"/>
      <c r="H7" s="233"/>
      <c r="I7" s="218" t="s">
        <v>241</v>
      </c>
      <c r="J7" s="218" t="s">
        <v>209</v>
      </c>
      <c r="K7" s="240" t="s">
        <v>240</v>
      </c>
      <c r="L7" s="241" t="s">
        <v>209</v>
      </c>
      <c r="M7" s="239" t="s">
        <v>62</v>
      </c>
      <c r="N7" s="238" t="s">
        <v>43</v>
      </c>
    </row>
    <row r="8" spans="1:19" ht="13.5" thickBot="1" x14ac:dyDescent="0.25">
      <c r="A8" s="285"/>
      <c r="B8" s="231"/>
      <c r="C8" s="221">
        <v>900</v>
      </c>
      <c r="D8" s="221" t="s">
        <v>372</v>
      </c>
      <c r="E8" s="221"/>
      <c r="F8" s="407" t="s">
        <v>209</v>
      </c>
      <c r="G8" s="233"/>
      <c r="H8" s="233"/>
    </row>
    <row r="9" spans="1:19" x14ac:dyDescent="0.2">
      <c r="A9" s="284">
        <f>A6+7</f>
        <v>44578</v>
      </c>
      <c r="B9" s="230" t="s">
        <v>252</v>
      </c>
      <c r="C9" s="229">
        <v>700</v>
      </c>
      <c r="D9" s="382" t="s">
        <v>240</v>
      </c>
      <c r="E9" s="229"/>
      <c r="F9" s="308" t="s">
        <v>372</v>
      </c>
      <c r="G9" s="233"/>
      <c r="H9" s="233"/>
    </row>
    <row r="10" spans="1:19" x14ac:dyDescent="0.2">
      <c r="A10" s="283" t="s">
        <v>273</v>
      </c>
      <c r="B10" s="232"/>
      <c r="C10" s="225">
        <v>800</v>
      </c>
      <c r="D10" s="225" t="s">
        <v>187</v>
      </c>
      <c r="E10" s="225"/>
      <c r="F10" s="403" t="s">
        <v>209</v>
      </c>
      <c r="G10" s="233"/>
      <c r="H10" s="233"/>
      <c r="I10" s="233" t="s">
        <v>365</v>
      </c>
      <c r="J10" s="233" t="s">
        <v>366</v>
      </c>
      <c r="L10" s="233" t="s">
        <v>365</v>
      </c>
      <c r="M10" s="233" t="s">
        <v>366</v>
      </c>
    </row>
    <row r="11" spans="1:19" ht="13.5" thickBot="1" x14ac:dyDescent="0.25">
      <c r="A11" s="285"/>
      <c r="B11" s="231"/>
      <c r="C11" s="221">
        <v>900</v>
      </c>
      <c r="D11" s="221" t="s">
        <v>62</v>
      </c>
      <c r="E11" s="221"/>
      <c r="F11" s="407" t="s">
        <v>43</v>
      </c>
      <c r="G11" s="233"/>
      <c r="H11" s="233"/>
      <c r="I11" s="233" t="s">
        <v>369</v>
      </c>
      <c r="J11" s="233"/>
      <c r="K11" s="428" t="s">
        <v>43</v>
      </c>
      <c r="L11" s="233">
        <v>5</v>
      </c>
      <c r="M11" s="233">
        <v>4</v>
      </c>
      <c r="N11" s="233">
        <v>3</v>
      </c>
      <c r="P11" s="239"/>
    </row>
    <row r="12" spans="1:19" x14ac:dyDescent="0.2">
      <c r="A12" s="284">
        <f>A9+7</f>
        <v>44585</v>
      </c>
      <c r="B12" s="396" t="s">
        <v>250</v>
      </c>
      <c r="C12" s="229">
        <v>700</v>
      </c>
      <c r="D12" s="229" t="s">
        <v>62</v>
      </c>
      <c r="E12" s="229"/>
      <c r="F12" s="408" t="s">
        <v>372</v>
      </c>
      <c r="G12" s="233"/>
      <c r="H12" s="233"/>
      <c r="I12" s="233" t="s">
        <v>369</v>
      </c>
      <c r="J12" s="233" t="s">
        <v>285</v>
      </c>
      <c r="K12" s="428" t="s">
        <v>76</v>
      </c>
      <c r="L12" s="233">
        <v>3</v>
      </c>
      <c r="M12" s="233">
        <v>6</v>
      </c>
      <c r="N12" s="233">
        <v>4</v>
      </c>
    </row>
    <row r="13" spans="1:19" x14ac:dyDescent="0.2">
      <c r="A13" s="283" t="s">
        <v>273</v>
      </c>
      <c r="B13" s="394"/>
      <c r="C13" s="225">
        <v>800</v>
      </c>
      <c r="D13" s="415" t="s">
        <v>209</v>
      </c>
      <c r="E13" s="225"/>
      <c r="F13" s="310" t="s">
        <v>43</v>
      </c>
      <c r="G13" s="233"/>
      <c r="H13" s="233"/>
      <c r="I13" s="233"/>
      <c r="J13" s="233"/>
      <c r="K13" s="218" t="s">
        <v>240</v>
      </c>
      <c r="L13" s="233">
        <v>7</v>
      </c>
      <c r="M13" s="233">
        <v>2</v>
      </c>
      <c r="N13" s="233">
        <v>2</v>
      </c>
      <c r="P13" s="238"/>
    </row>
    <row r="14" spans="1:19" ht="13.5" thickBot="1" x14ac:dyDescent="0.25">
      <c r="A14" s="285"/>
      <c r="B14" s="395"/>
      <c r="C14" s="221">
        <v>900</v>
      </c>
      <c r="D14" s="221" t="s">
        <v>187</v>
      </c>
      <c r="E14" s="221"/>
      <c r="F14" s="414" t="s">
        <v>240</v>
      </c>
      <c r="G14" s="233"/>
      <c r="H14" s="233"/>
      <c r="I14" s="233"/>
      <c r="J14" s="233"/>
      <c r="K14" s="218" t="s">
        <v>209</v>
      </c>
      <c r="L14" s="233">
        <v>8</v>
      </c>
      <c r="M14" s="233">
        <v>1</v>
      </c>
      <c r="N14" s="233">
        <v>1</v>
      </c>
      <c r="P14" s="242"/>
    </row>
    <row r="15" spans="1:19" x14ac:dyDescent="0.2">
      <c r="A15" s="284">
        <f>A12+7</f>
        <v>44592</v>
      </c>
      <c r="B15" s="230" t="s">
        <v>249</v>
      </c>
      <c r="C15" s="229">
        <v>700</v>
      </c>
      <c r="D15" s="382" t="s">
        <v>187</v>
      </c>
      <c r="E15" s="229"/>
      <c r="F15" s="308" t="s">
        <v>62</v>
      </c>
      <c r="G15" s="233"/>
      <c r="H15" s="233"/>
      <c r="I15" s="233" t="s">
        <v>369</v>
      </c>
      <c r="J15" s="337" t="s">
        <v>76</v>
      </c>
      <c r="K15" s="240" t="s">
        <v>285</v>
      </c>
      <c r="L15" s="233">
        <v>4</v>
      </c>
      <c r="M15" s="233">
        <v>5</v>
      </c>
      <c r="N15" s="233">
        <v>5</v>
      </c>
      <c r="P15" s="240"/>
      <c r="Q15" s="233"/>
      <c r="R15" s="233"/>
      <c r="S15" s="233"/>
    </row>
    <row r="16" spans="1:19" x14ac:dyDescent="0.2">
      <c r="A16" s="283" t="s">
        <v>273</v>
      </c>
      <c r="B16" s="226"/>
      <c r="C16" s="225">
        <v>800</v>
      </c>
      <c r="D16" s="225" t="s">
        <v>372</v>
      </c>
      <c r="E16" s="225"/>
      <c r="F16" s="403" t="s">
        <v>43</v>
      </c>
      <c r="G16" s="233"/>
      <c r="H16" s="233"/>
      <c r="I16" s="233" t="s">
        <v>369</v>
      </c>
      <c r="J16" s="233"/>
      <c r="K16" s="429" t="s">
        <v>62</v>
      </c>
      <c r="L16" s="233">
        <v>0</v>
      </c>
      <c r="M16" s="233">
        <v>9</v>
      </c>
      <c r="N16" s="233">
        <v>6</v>
      </c>
      <c r="P16" s="241"/>
    </row>
    <row r="17" spans="1:19" ht="13.5" thickBot="1" x14ac:dyDescent="0.25">
      <c r="A17" s="285"/>
      <c r="B17" s="222"/>
      <c r="C17" s="221">
        <v>900</v>
      </c>
      <c r="D17" s="379" t="s">
        <v>209</v>
      </c>
      <c r="E17" s="221"/>
      <c r="F17" s="314" t="s">
        <v>240</v>
      </c>
      <c r="G17" s="233"/>
      <c r="H17" s="233"/>
      <c r="I17" s="233"/>
      <c r="J17" s="233"/>
      <c r="L17" s="233">
        <f>SUM(L11:L16)</f>
        <v>27</v>
      </c>
      <c r="M17" s="233">
        <f>SUM(M11:M16)</f>
        <v>27</v>
      </c>
      <c r="N17" s="218">
        <f>SUM(N11:N16)</f>
        <v>21</v>
      </c>
      <c r="Q17" s="289"/>
      <c r="R17" s="233"/>
      <c r="S17" s="233"/>
    </row>
    <row r="18" spans="1:19" x14ac:dyDescent="0.2">
      <c r="A18" s="284">
        <f>A15+7</f>
        <v>44599</v>
      </c>
      <c r="B18" s="230" t="s">
        <v>248</v>
      </c>
      <c r="C18" s="362">
        <v>700</v>
      </c>
      <c r="D18" s="229" t="s">
        <v>43</v>
      </c>
      <c r="E18" s="229"/>
      <c r="F18" s="409" t="s">
        <v>240</v>
      </c>
      <c r="G18" s="233"/>
      <c r="H18" s="233"/>
      <c r="M18" s="233"/>
    </row>
    <row r="19" spans="1:19" x14ac:dyDescent="0.2">
      <c r="A19" s="283" t="s">
        <v>273</v>
      </c>
      <c r="B19" s="232"/>
      <c r="C19" s="345">
        <v>800</v>
      </c>
      <c r="D19" s="225" t="s">
        <v>62</v>
      </c>
      <c r="E19" s="225"/>
      <c r="F19" s="403" t="s">
        <v>209</v>
      </c>
      <c r="G19" s="233"/>
      <c r="H19" s="233"/>
      <c r="J19" s="237"/>
      <c r="K19" s="237"/>
      <c r="L19" s="237"/>
    </row>
    <row r="20" spans="1:19" x14ac:dyDescent="0.2">
      <c r="A20" s="283"/>
      <c r="B20" s="232"/>
      <c r="C20" s="397">
        <v>900</v>
      </c>
      <c r="D20" s="296" t="s">
        <v>187</v>
      </c>
      <c r="E20" s="296"/>
      <c r="F20" s="410" t="s">
        <v>372</v>
      </c>
      <c r="G20" s="233"/>
      <c r="H20" s="233"/>
      <c r="I20" s="218" t="s">
        <v>367</v>
      </c>
      <c r="J20" s="233"/>
      <c r="K20" s="233"/>
      <c r="L20" s="233"/>
      <c r="M20" s="233"/>
      <c r="N20" s="233"/>
      <c r="O20" s="233"/>
    </row>
    <row r="21" spans="1:19" ht="13.5" thickBot="1" x14ac:dyDescent="0.25">
      <c r="A21" s="283">
        <v>44971</v>
      </c>
      <c r="B21" s="232" t="s">
        <v>111</v>
      </c>
      <c r="C21" s="404"/>
      <c r="D21" s="354" t="s">
        <v>371</v>
      </c>
      <c r="E21" s="354"/>
      <c r="F21" s="361"/>
      <c r="G21" s="233"/>
      <c r="H21" s="233"/>
      <c r="J21" s="233"/>
      <c r="K21" s="233"/>
      <c r="L21" s="233"/>
      <c r="M21" s="233"/>
      <c r="N21" s="233"/>
      <c r="O21" s="233"/>
    </row>
    <row r="22" spans="1:19" x14ac:dyDescent="0.2">
      <c r="A22" s="284">
        <f>A21+7</f>
        <v>44978</v>
      </c>
      <c r="B22" s="230" t="s">
        <v>247</v>
      </c>
      <c r="C22" s="362">
        <v>700</v>
      </c>
      <c r="D22" s="382" t="s">
        <v>209</v>
      </c>
      <c r="E22" s="229"/>
      <c r="F22" s="308" t="s">
        <v>240</v>
      </c>
      <c r="G22" s="233"/>
      <c r="H22" s="218" t="s">
        <v>369</v>
      </c>
      <c r="I22" s="218" t="s">
        <v>241</v>
      </c>
      <c r="K22" s="233"/>
      <c r="L22" s="233"/>
      <c r="M22" s="233"/>
      <c r="N22" s="233"/>
      <c r="O22" s="233"/>
    </row>
    <row r="23" spans="1:19" x14ac:dyDescent="0.2">
      <c r="A23" s="283" t="s">
        <v>273</v>
      </c>
      <c r="B23" s="232"/>
      <c r="C23" s="345">
        <v>800</v>
      </c>
      <c r="D23" s="378" t="s">
        <v>187</v>
      </c>
      <c r="E23" s="225"/>
      <c r="F23" s="310" t="s">
        <v>62</v>
      </c>
      <c r="G23" s="233"/>
      <c r="H23" s="233"/>
      <c r="I23" s="218" t="s">
        <v>368</v>
      </c>
      <c r="J23" s="233"/>
      <c r="K23" s="233"/>
      <c r="L23" s="233"/>
      <c r="M23" s="233">
        <f>7.77*3</f>
        <v>23.31</v>
      </c>
      <c r="N23" s="233"/>
      <c r="O23" s="233"/>
    </row>
    <row r="24" spans="1:19" ht="13.5" thickBot="1" x14ac:dyDescent="0.25">
      <c r="A24" s="283"/>
      <c r="B24" s="232"/>
      <c r="C24" s="397">
        <v>900</v>
      </c>
      <c r="D24" s="296" t="s">
        <v>372</v>
      </c>
      <c r="E24" s="296"/>
      <c r="F24" s="410" t="s">
        <v>43</v>
      </c>
      <c r="G24" s="233"/>
      <c r="H24" s="218" t="s">
        <v>370</v>
      </c>
      <c r="K24" s="233"/>
      <c r="L24" s="233"/>
      <c r="M24" s="233">
        <f>9.5*3</f>
        <v>28.5</v>
      </c>
      <c r="N24" s="233"/>
      <c r="O24" s="233"/>
    </row>
    <row r="25" spans="1:19" x14ac:dyDescent="0.2">
      <c r="A25" s="284">
        <f>A22+7</f>
        <v>44985</v>
      </c>
      <c r="B25" s="230" t="s">
        <v>245</v>
      </c>
      <c r="C25" s="229">
        <v>700</v>
      </c>
      <c r="D25" s="229" t="s">
        <v>372</v>
      </c>
      <c r="E25" s="229"/>
      <c r="F25" s="412" t="s">
        <v>209</v>
      </c>
      <c r="G25" s="233"/>
      <c r="H25" s="233"/>
      <c r="J25" s="233"/>
      <c r="K25" s="233"/>
      <c r="L25" s="233"/>
      <c r="M25" s="233"/>
      <c r="N25" s="233"/>
      <c r="O25" s="233"/>
    </row>
    <row r="26" spans="1:19" x14ac:dyDescent="0.2">
      <c r="A26" s="283" t="s">
        <v>273</v>
      </c>
      <c r="B26" s="232"/>
      <c r="C26" s="225">
        <v>800</v>
      </c>
      <c r="D26" s="225" t="s">
        <v>62</v>
      </c>
      <c r="E26" s="225"/>
      <c r="F26" s="413" t="s">
        <v>240</v>
      </c>
      <c r="G26" s="411"/>
      <c r="H26" s="411" t="s">
        <v>378</v>
      </c>
      <c r="J26" s="237"/>
      <c r="K26" s="233"/>
      <c r="L26" s="233"/>
      <c r="M26" s="233"/>
      <c r="N26" s="233"/>
      <c r="O26" s="233"/>
    </row>
    <row r="27" spans="1:19" ht="13.5" thickBot="1" x14ac:dyDescent="0.25">
      <c r="A27" s="285"/>
      <c r="B27" s="231"/>
      <c r="C27" s="221">
        <v>900</v>
      </c>
      <c r="D27" s="221" t="s">
        <v>187</v>
      </c>
      <c r="E27" s="221"/>
      <c r="F27" s="414" t="s">
        <v>43</v>
      </c>
      <c r="G27" s="233"/>
      <c r="H27" s="233"/>
      <c r="I27" s="218">
        <v>1</v>
      </c>
      <c r="J27" s="233"/>
      <c r="K27" s="233"/>
      <c r="L27" s="233"/>
      <c r="M27" s="233"/>
      <c r="N27" s="233"/>
      <c r="O27" s="233"/>
    </row>
    <row r="28" spans="1:19" x14ac:dyDescent="0.2">
      <c r="A28" s="284">
        <f>A25+7</f>
        <v>44992</v>
      </c>
      <c r="B28" s="230" t="s">
        <v>244</v>
      </c>
      <c r="C28" s="229">
        <v>700</v>
      </c>
      <c r="D28" s="229" t="s">
        <v>187</v>
      </c>
      <c r="E28" s="229"/>
      <c r="F28" s="412" t="s">
        <v>240</v>
      </c>
      <c r="G28" s="233"/>
      <c r="H28" s="233"/>
    </row>
    <row r="29" spans="1:19" x14ac:dyDescent="0.2">
      <c r="A29" s="283" t="s">
        <v>273</v>
      </c>
      <c r="B29" s="232"/>
      <c r="C29" s="225">
        <v>800</v>
      </c>
      <c r="D29" s="415" t="s">
        <v>209</v>
      </c>
      <c r="E29" s="225"/>
      <c r="F29" s="310" t="s">
        <v>43</v>
      </c>
      <c r="G29" s="233"/>
      <c r="H29" s="233"/>
    </row>
    <row r="30" spans="1:19" ht="13.5" thickBot="1" x14ac:dyDescent="0.25">
      <c r="A30" s="285"/>
      <c r="B30" s="231"/>
      <c r="C30" s="221">
        <v>900</v>
      </c>
      <c r="D30" s="221" t="s">
        <v>62</v>
      </c>
      <c r="E30" s="221"/>
      <c r="F30" s="414" t="s">
        <v>372</v>
      </c>
      <c r="G30" s="233"/>
      <c r="H30" s="233"/>
    </row>
    <row r="31" spans="1:19" x14ac:dyDescent="0.2">
      <c r="A31" s="283">
        <v>44999</v>
      </c>
      <c r="B31" s="226" t="s">
        <v>111</v>
      </c>
      <c r="C31" s="354"/>
      <c r="D31" s="354" t="s">
        <v>321</v>
      </c>
      <c r="E31" s="354"/>
      <c r="F31" s="361"/>
      <c r="G31" s="233"/>
      <c r="H31" s="233"/>
    </row>
    <row r="32" spans="1:19" ht="13.5" thickBot="1" x14ac:dyDescent="0.25">
      <c r="A32" s="283">
        <v>45006</v>
      </c>
      <c r="B32" s="226" t="s">
        <v>111</v>
      </c>
      <c r="C32" s="354"/>
      <c r="D32" s="354" t="s">
        <v>321</v>
      </c>
      <c r="E32" s="354"/>
      <c r="F32" s="361"/>
      <c r="G32" s="233"/>
      <c r="H32" s="233"/>
      <c r="N32" s="218">
        <v>294</v>
      </c>
    </row>
    <row r="33" spans="1:15" x14ac:dyDescent="0.2">
      <c r="A33" s="284">
        <f>A32+7</f>
        <v>45013</v>
      </c>
      <c r="B33" s="230" t="s">
        <v>243</v>
      </c>
      <c r="C33" s="229">
        <v>700</v>
      </c>
      <c r="D33" s="229" t="s">
        <v>62</v>
      </c>
      <c r="E33" s="229"/>
      <c r="F33" s="416" t="s">
        <v>43</v>
      </c>
      <c r="G33" s="233"/>
      <c r="H33" s="233"/>
      <c r="N33" s="218">
        <v>9</v>
      </c>
    </row>
    <row r="34" spans="1:15" x14ac:dyDescent="0.2">
      <c r="A34" s="283" t="s">
        <v>273</v>
      </c>
      <c r="B34" s="226"/>
      <c r="C34" s="225">
        <v>800</v>
      </c>
      <c r="D34" s="417" t="s">
        <v>240</v>
      </c>
      <c r="E34" s="225"/>
      <c r="F34" s="310" t="s">
        <v>372</v>
      </c>
      <c r="G34" s="233"/>
      <c r="H34" s="233"/>
      <c r="N34" s="218">
        <f>N32*N33</f>
        <v>2646</v>
      </c>
      <c r="O34" s="218">
        <v>2126</v>
      </c>
    </row>
    <row r="35" spans="1:15" ht="13.5" thickBot="1" x14ac:dyDescent="0.25">
      <c r="A35" s="321"/>
      <c r="B35" s="222"/>
      <c r="C35" s="221">
        <v>900</v>
      </c>
      <c r="D35" s="418" t="s">
        <v>187</v>
      </c>
      <c r="E35" s="221"/>
      <c r="F35" s="314" t="s">
        <v>209</v>
      </c>
      <c r="G35" s="233"/>
      <c r="H35" s="233"/>
    </row>
    <row r="36" spans="1:15" x14ac:dyDescent="0.2">
      <c r="A36" s="284">
        <f>A33+7</f>
        <v>45020</v>
      </c>
      <c r="B36" s="230" t="s">
        <v>242</v>
      </c>
      <c r="C36" s="229">
        <v>700</v>
      </c>
      <c r="D36" s="307" t="s">
        <v>187</v>
      </c>
      <c r="E36" s="229"/>
      <c r="F36" s="308" t="s">
        <v>372</v>
      </c>
      <c r="G36" s="233"/>
      <c r="H36" s="233"/>
    </row>
    <row r="37" spans="1:15" x14ac:dyDescent="0.2">
      <c r="A37" s="295"/>
      <c r="B37" s="226"/>
      <c r="C37" s="225">
        <v>800</v>
      </c>
      <c r="D37" s="225" t="s">
        <v>43</v>
      </c>
      <c r="E37" s="225"/>
      <c r="F37" s="310" t="s">
        <v>240</v>
      </c>
      <c r="G37" s="233"/>
      <c r="H37" s="233"/>
    </row>
    <row r="38" spans="1:15" ht="13.5" thickBot="1" x14ac:dyDescent="0.25">
      <c r="A38" s="321"/>
      <c r="B38" s="222"/>
      <c r="C38" s="221">
        <v>900</v>
      </c>
      <c r="D38" s="221" t="s">
        <v>62</v>
      </c>
      <c r="E38" s="221"/>
      <c r="F38" s="314" t="s">
        <v>209</v>
      </c>
      <c r="G38" s="233"/>
      <c r="H38" s="233"/>
    </row>
    <row r="39" spans="1:15" x14ac:dyDescent="0.2">
      <c r="A39" s="284">
        <f>A36+7</f>
        <v>45027</v>
      </c>
      <c r="B39" s="304" t="s">
        <v>342</v>
      </c>
      <c r="C39" s="229">
        <v>700</v>
      </c>
      <c r="D39" s="229">
        <v>4</v>
      </c>
      <c r="E39" s="229"/>
      <c r="F39" s="308">
        <v>5</v>
      </c>
      <c r="G39" s="233" t="s">
        <v>76</v>
      </c>
      <c r="H39" s="419" t="s">
        <v>285</v>
      </c>
    </row>
    <row r="40" spans="1:15" x14ac:dyDescent="0.2">
      <c r="A40" s="283" t="s">
        <v>273</v>
      </c>
      <c r="B40" s="232" t="s">
        <v>343</v>
      </c>
      <c r="C40" s="225">
        <v>800</v>
      </c>
      <c r="D40" s="225">
        <v>3</v>
      </c>
      <c r="E40" s="225"/>
      <c r="F40" s="310">
        <v>6</v>
      </c>
      <c r="G40" s="420" t="s">
        <v>43</v>
      </c>
      <c r="H40" s="237" t="s">
        <v>62</v>
      </c>
    </row>
    <row r="41" spans="1:15" ht="13.5" thickBot="1" x14ac:dyDescent="0.25">
      <c r="A41" s="321"/>
      <c r="B41" s="231" t="s">
        <v>382</v>
      </c>
      <c r="C41" s="221">
        <v>900</v>
      </c>
      <c r="D41" s="221">
        <v>1</v>
      </c>
      <c r="E41" s="221"/>
      <c r="F41" s="314">
        <v>2</v>
      </c>
      <c r="G41" s="233" t="s">
        <v>240</v>
      </c>
      <c r="H41" s="237" t="s">
        <v>209</v>
      </c>
      <c r="I41" s="218" t="s">
        <v>379</v>
      </c>
    </row>
    <row r="42" spans="1:15" x14ac:dyDescent="0.2">
      <c r="A42" s="284">
        <f>A39+7</f>
        <v>45034</v>
      </c>
      <c r="B42" s="304" t="s">
        <v>344</v>
      </c>
      <c r="C42" s="229">
        <v>700</v>
      </c>
      <c r="D42" s="229" t="s">
        <v>312</v>
      </c>
      <c r="E42" s="229"/>
      <c r="F42" s="308" t="s">
        <v>380</v>
      </c>
      <c r="G42" s="233"/>
      <c r="H42" s="237"/>
      <c r="M42" s="218">
        <v>197</v>
      </c>
    </row>
    <row r="43" spans="1:15" x14ac:dyDescent="0.2">
      <c r="A43" s="283" t="s">
        <v>273</v>
      </c>
      <c r="B43" s="232" t="s">
        <v>345</v>
      </c>
      <c r="C43" s="225">
        <v>800</v>
      </c>
      <c r="D43" s="225" t="s">
        <v>314</v>
      </c>
      <c r="E43" s="225"/>
      <c r="F43" s="310" t="s">
        <v>381</v>
      </c>
      <c r="G43" s="233"/>
      <c r="H43" s="237"/>
      <c r="M43" s="218">
        <f>M42/6</f>
        <v>32.833333333333336</v>
      </c>
    </row>
    <row r="44" spans="1:15" ht="13.5" thickBot="1" x14ac:dyDescent="0.25">
      <c r="A44" s="321"/>
      <c r="B44" s="222" t="s">
        <v>347</v>
      </c>
      <c r="C44" s="221">
        <v>900</v>
      </c>
      <c r="D44" s="221" t="s">
        <v>340</v>
      </c>
      <c r="E44" s="221"/>
      <c r="F44" s="314" t="s">
        <v>341</v>
      </c>
      <c r="G44" s="233"/>
      <c r="H44" s="237"/>
    </row>
    <row r="45" spans="1:15" x14ac:dyDescent="0.2">
      <c r="A45" s="356"/>
      <c r="B45" s="232"/>
      <c r="C45" s="233"/>
      <c r="D45" s="233"/>
      <c r="E45" s="289"/>
      <c r="F45" s="233"/>
      <c r="G45" s="233"/>
      <c r="H45" s="237"/>
    </row>
    <row r="46" spans="1:15" x14ac:dyDescent="0.2">
      <c r="A46" s="356"/>
      <c r="B46" s="232"/>
      <c r="C46" s="233"/>
      <c r="D46" s="233"/>
      <c r="E46" s="289"/>
      <c r="F46" s="233"/>
      <c r="G46" s="233"/>
      <c r="H46" s="237"/>
    </row>
    <row r="47" spans="1:15" x14ac:dyDescent="0.2">
      <c r="C47" s="233"/>
      <c r="E47" s="233"/>
      <c r="F47" s="289"/>
      <c r="G47" s="289"/>
    </row>
    <row r="50" spans="1:7" x14ac:dyDescent="0.2">
      <c r="A50" s="356"/>
      <c r="B50" s="232"/>
      <c r="C50" s="233"/>
      <c r="D50" s="233"/>
      <c r="E50" s="289"/>
      <c r="F50" s="233"/>
      <c r="G50" s="233"/>
    </row>
    <row r="51" spans="1:7" x14ac:dyDescent="0.2">
      <c r="A51" s="226"/>
      <c r="B51" s="232"/>
      <c r="C51" s="233"/>
      <c r="D51" s="233"/>
      <c r="E51" s="289"/>
      <c r="F51" s="233"/>
      <c r="G51" s="233"/>
    </row>
    <row r="52" spans="1:7" x14ac:dyDescent="0.2">
      <c r="A52" s="226"/>
      <c r="B52" s="232"/>
      <c r="C52" s="233"/>
      <c r="D52" s="233"/>
      <c r="E52" s="289"/>
      <c r="F52" s="233"/>
      <c r="G52" s="233"/>
    </row>
    <row r="53" spans="1:7" x14ac:dyDescent="0.2">
      <c r="A53" s="356"/>
      <c r="B53" s="232"/>
      <c r="C53" s="233"/>
      <c r="D53" s="233"/>
      <c r="E53" s="289"/>
      <c r="F53" s="233"/>
      <c r="G53" s="233"/>
    </row>
    <row r="54" spans="1:7" x14ac:dyDescent="0.2">
      <c r="A54" s="356"/>
      <c r="B54" s="232"/>
      <c r="C54" s="233"/>
      <c r="D54" s="233"/>
      <c r="E54" s="289"/>
      <c r="F54" s="233"/>
      <c r="G54" s="233"/>
    </row>
    <row r="55" spans="1:7" x14ac:dyDescent="0.2">
      <c r="C55" s="233"/>
      <c r="E55" s="233"/>
      <c r="F55" s="289"/>
      <c r="G55" s="289"/>
    </row>
  </sheetData>
  <pageMargins left="0.75" right="0.75" top="1" bottom="1" header="0.5" footer="0.5"/>
  <pageSetup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0AACB-D9A5-422E-A130-49EE95BBCD97}">
  <dimension ref="A1:R52"/>
  <sheetViews>
    <sheetView topLeftCell="A35" zoomScale="98" zoomScaleNormal="98" workbookViewId="0">
      <selection activeCell="K20" sqref="K20"/>
    </sheetView>
  </sheetViews>
  <sheetFormatPr defaultColWidth="9.140625" defaultRowHeight="12.75" x14ac:dyDescent="0.2"/>
  <cols>
    <col min="1" max="4" width="9.140625" style="218"/>
    <col min="5" max="5" width="3.140625" style="218" customWidth="1"/>
    <col min="6" max="6" width="10" style="218" bestFit="1" customWidth="1"/>
    <col min="7" max="16384" width="9.140625" style="218"/>
  </cols>
  <sheetData>
    <row r="1" spans="1:18" ht="13.5" hidden="1" thickBot="1" x14ac:dyDescent="0.25">
      <c r="D1" s="218" t="s">
        <v>346</v>
      </c>
      <c r="I1" s="233">
        <v>1</v>
      </c>
      <c r="J1" s="233">
        <v>2</v>
      </c>
      <c r="K1" s="233">
        <v>3</v>
      </c>
      <c r="L1" s="233">
        <v>4</v>
      </c>
      <c r="M1" s="233">
        <v>5</v>
      </c>
      <c r="N1" s="233">
        <v>6</v>
      </c>
      <c r="O1" s="233">
        <v>7</v>
      </c>
      <c r="P1" s="233">
        <v>8</v>
      </c>
      <c r="Q1" s="233">
        <v>9</v>
      </c>
      <c r="R1" s="233">
        <v>0</v>
      </c>
    </row>
    <row r="2" spans="1:18" ht="13.5" hidden="1" thickBot="1" x14ac:dyDescent="0.25">
      <c r="A2" s="237" t="s">
        <v>1</v>
      </c>
      <c r="B2" s="237" t="s">
        <v>255</v>
      </c>
      <c r="C2" s="237" t="s">
        <v>254</v>
      </c>
      <c r="H2" s="218" t="s">
        <v>43</v>
      </c>
      <c r="I2" s="240" t="s">
        <v>240</v>
      </c>
      <c r="J2" s="241" t="s">
        <v>62</v>
      </c>
      <c r="K2" s="239" t="s">
        <v>209</v>
      </c>
      <c r="L2" s="218" t="s">
        <v>209</v>
      </c>
      <c r="M2" s="242" t="s">
        <v>241</v>
      </c>
    </row>
    <row r="3" spans="1:18" ht="13.5" hidden="1" thickBot="1" x14ac:dyDescent="0.25">
      <c r="A3" s="284">
        <v>44670</v>
      </c>
      <c r="B3" s="304" t="s">
        <v>246</v>
      </c>
      <c r="G3" s="233"/>
      <c r="H3" s="218" t="s">
        <v>62</v>
      </c>
      <c r="I3" s="238" t="s">
        <v>209</v>
      </c>
      <c r="J3" s="242" t="s">
        <v>43</v>
      </c>
      <c r="K3" s="218" t="s">
        <v>240</v>
      </c>
      <c r="L3" s="241" t="s">
        <v>241</v>
      </c>
      <c r="M3" s="239" t="s">
        <v>209</v>
      </c>
    </row>
    <row r="4" spans="1:18" ht="13.5" hidden="1" thickBot="1" x14ac:dyDescent="0.25">
      <c r="A4" s="283" t="s">
        <v>273</v>
      </c>
      <c r="B4" s="226"/>
      <c r="G4" s="233"/>
      <c r="H4" s="218" t="s">
        <v>240</v>
      </c>
      <c r="I4" s="241" t="s">
        <v>43</v>
      </c>
      <c r="J4" s="218" t="s">
        <v>241</v>
      </c>
      <c r="K4" s="238" t="s">
        <v>62</v>
      </c>
      <c r="L4" s="242" t="s">
        <v>209</v>
      </c>
      <c r="M4" s="240" t="s">
        <v>209</v>
      </c>
    </row>
    <row r="5" spans="1:18" ht="13.5" hidden="1" thickBot="1" x14ac:dyDescent="0.25">
      <c r="A5" s="283"/>
      <c r="B5" s="226"/>
      <c r="G5" s="233"/>
      <c r="H5" s="218" t="s">
        <v>209</v>
      </c>
      <c r="I5" s="239" t="s">
        <v>62</v>
      </c>
      <c r="J5" s="238" t="s">
        <v>209</v>
      </c>
      <c r="K5" s="242" t="s">
        <v>241</v>
      </c>
      <c r="L5" s="240" t="s">
        <v>43</v>
      </c>
      <c r="M5" s="218" t="s">
        <v>240</v>
      </c>
    </row>
    <row r="6" spans="1:18" x14ac:dyDescent="0.2">
      <c r="A6" s="284">
        <v>44838</v>
      </c>
      <c r="B6" s="230" t="s">
        <v>253</v>
      </c>
      <c r="C6" s="229">
        <v>700</v>
      </c>
      <c r="D6" s="393" t="s">
        <v>207</v>
      </c>
      <c r="E6" s="229"/>
      <c r="F6" s="392" t="s">
        <v>43</v>
      </c>
      <c r="G6" s="233"/>
      <c r="H6" s="218" t="s">
        <v>209</v>
      </c>
      <c r="I6" s="242" t="s">
        <v>241</v>
      </c>
      <c r="J6" s="239" t="s">
        <v>209</v>
      </c>
      <c r="K6" s="240" t="s">
        <v>43</v>
      </c>
      <c r="L6" s="238" t="s">
        <v>240</v>
      </c>
      <c r="M6" s="241" t="s">
        <v>62</v>
      </c>
    </row>
    <row r="7" spans="1:18" x14ac:dyDescent="0.2">
      <c r="A7" s="283" t="s">
        <v>273</v>
      </c>
      <c r="B7" s="226"/>
      <c r="C7" s="225">
        <v>800</v>
      </c>
      <c r="D7" s="391" t="s">
        <v>62</v>
      </c>
      <c r="E7" s="225"/>
      <c r="F7" s="310" t="s">
        <v>240</v>
      </c>
      <c r="G7" s="233"/>
      <c r="H7" s="218" t="s">
        <v>241</v>
      </c>
      <c r="I7" s="218" t="s">
        <v>209</v>
      </c>
      <c r="J7" s="240" t="s">
        <v>240</v>
      </c>
      <c r="K7" s="241" t="s">
        <v>209</v>
      </c>
      <c r="L7" s="239" t="s">
        <v>62</v>
      </c>
      <c r="M7" s="238" t="s">
        <v>43</v>
      </c>
    </row>
    <row r="8" spans="1:18" ht="13.5" thickBot="1" x14ac:dyDescent="0.25">
      <c r="A8" s="285"/>
      <c r="B8" s="231"/>
      <c r="C8" s="221">
        <v>900</v>
      </c>
      <c r="D8" s="221" t="s">
        <v>241</v>
      </c>
      <c r="E8" s="221"/>
      <c r="F8" s="398" t="s">
        <v>209</v>
      </c>
      <c r="G8" s="233"/>
    </row>
    <row r="9" spans="1:18" x14ac:dyDescent="0.2">
      <c r="A9" s="284">
        <f>A6+7</f>
        <v>44845</v>
      </c>
      <c r="B9" s="230" t="s">
        <v>252</v>
      </c>
      <c r="C9" s="229">
        <v>700</v>
      </c>
      <c r="D9" s="229" t="s">
        <v>240</v>
      </c>
      <c r="E9" s="229"/>
      <c r="F9" s="392" t="s">
        <v>241</v>
      </c>
      <c r="G9" s="233"/>
    </row>
    <row r="10" spans="1:18" x14ac:dyDescent="0.2">
      <c r="A10" s="283" t="s">
        <v>273</v>
      </c>
      <c r="B10" s="232"/>
      <c r="C10" s="225">
        <v>800</v>
      </c>
      <c r="D10" s="225" t="s">
        <v>207</v>
      </c>
      <c r="E10" s="225"/>
      <c r="F10" s="399" t="s">
        <v>209</v>
      </c>
      <c r="G10" s="233"/>
      <c r="H10" s="233" t="s">
        <v>365</v>
      </c>
      <c r="I10" s="233" t="s">
        <v>366</v>
      </c>
      <c r="K10" s="233">
        <v>7</v>
      </c>
      <c r="L10" s="233">
        <v>8</v>
      </c>
      <c r="M10" s="218">
        <v>9</v>
      </c>
    </row>
    <row r="11" spans="1:18" ht="13.5" thickBot="1" x14ac:dyDescent="0.25">
      <c r="A11" s="285"/>
      <c r="B11" s="231"/>
      <c r="C11" s="221">
        <v>900</v>
      </c>
      <c r="D11" s="221" t="s">
        <v>62</v>
      </c>
      <c r="E11" s="221"/>
      <c r="F11" s="398" t="s">
        <v>43</v>
      </c>
      <c r="G11" s="233">
        <v>1</v>
      </c>
      <c r="H11" s="233">
        <v>10</v>
      </c>
      <c r="I11" s="233">
        <v>0</v>
      </c>
      <c r="J11" s="218" t="s">
        <v>43</v>
      </c>
      <c r="K11" s="233">
        <v>3</v>
      </c>
      <c r="L11" s="233">
        <v>4</v>
      </c>
      <c r="M11" s="233">
        <v>3</v>
      </c>
      <c r="N11" s="218">
        <f t="shared" ref="N11:N16" si="0">K11+L11+M11</f>
        <v>10</v>
      </c>
      <c r="O11" s="239"/>
    </row>
    <row r="12" spans="1:18" x14ac:dyDescent="0.2">
      <c r="A12" s="284">
        <f>A9+7</f>
        <v>44852</v>
      </c>
      <c r="B12" s="396" t="s">
        <v>250</v>
      </c>
      <c r="C12" s="229">
        <v>700</v>
      </c>
      <c r="D12" s="400" t="s">
        <v>62</v>
      </c>
      <c r="E12" s="229"/>
      <c r="F12" s="308" t="s">
        <v>241</v>
      </c>
      <c r="G12" s="233">
        <v>6</v>
      </c>
      <c r="H12" s="233">
        <v>1</v>
      </c>
      <c r="I12" s="233">
        <v>9</v>
      </c>
      <c r="J12" s="218" t="s">
        <v>207</v>
      </c>
      <c r="K12" s="233">
        <v>4</v>
      </c>
      <c r="L12" s="233">
        <v>2</v>
      </c>
      <c r="M12" s="233">
        <v>4</v>
      </c>
      <c r="N12" s="218">
        <f t="shared" si="0"/>
        <v>10</v>
      </c>
    </row>
    <row r="13" spans="1:18" x14ac:dyDescent="0.2">
      <c r="A13" s="283" t="s">
        <v>273</v>
      </c>
      <c r="B13" s="394"/>
      <c r="C13" s="225">
        <v>800</v>
      </c>
      <c r="D13" s="225" t="s">
        <v>209</v>
      </c>
      <c r="E13" s="225"/>
      <c r="F13" s="399" t="s">
        <v>43</v>
      </c>
      <c r="G13" s="233">
        <v>4</v>
      </c>
      <c r="H13" s="233">
        <v>3</v>
      </c>
      <c r="I13" s="233">
        <v>7</v>
      </c>
      <c r="J13" s="218" t="s">
        <v>240</v>
      </c>
      <c r="K13" s="233">
        <v>4</v>
      </c>
      <c r="L13" s="233">
        <v>4</v>
      </c>
      <c r="M13" s="233">
        <v>2</v>
      </c>
      <c r="N13" s="218">
        <f t="shared" si="0"/>
        <v>10</v>
      </c>
      <c r="O13" s="238"/>
    </row>
    <row r="14" spans="1:18" ht="13.5" thickBot="1" x14ac:dyDescent="0.25">
      <c r="A14" s="285"/>
      <c r="B14" s="395"/>
      <c r="C14" s="221">
        <v>900</v>
      </c>
      <c r="D14" s="221" t="s">
        <v>207</v>
      </c>
      <c r="E14" s="221"/>
      <c r="F14" s="398" t="s">
        <v>240</v>
      </c>
      <c r="G14" s="233">
        <v>2</v>
      </c>
      <c r="H14" s="233">
        <v>8</v>
      </c>
      <c r="I14" s="233">
        <v>2</v>
      </c>
      <c r="J14" s="218" t="s">
        <v>209</v>
      </c>
      <c r="K14" s="233">
        <v>2</v>
      </c>
      <c r="L14" s="233">
        <v>4</v>
      </c>
      <c r="M14" s="233">
        <v>4</v>
      </c>
      <c r="N14" s="218">
        <f t="shared" si="0"/>
        <v>10</v>
      </c>
      <c r="O14" s="242"/>
    </row>
    <row r="15" spans="1:18" x14ac:dyDescent="0.2">
      <c r="A15" s="284">
        <f>A12+7</f>
        <v>44859</v>
      </c>
      <c r="B15" s="230" t="s">
        <v>249</v>
      </c>
      <c r="C15" s="229">
        <v>700</v>
      </c>
      <c r="D15" s="229" t="s">
        <v>207</v>
      </c>
      <c r="E15" s="229"/>
      <c r="F15" s="392" t="s">
        <v>62</v>
      </c>
      <c r="G15" s="233">
        <v>4</v>
      </c>
      <c r="H15" s="233">
        <v>3</v>
      </c>
      <c r="I15" s="233">
        <v>7</v>
      </c>
      <c r="J15" s="218" t="s">
        <v>241</v>
      </c>
      <c r="K15" s="233">
        <v>4</v>
      </c>
      <c r="L15" s="233">
        <v>2</v>
      </c>
      <c r="M15" s="233">
        <v>4</v>
      </c>
      <c r="N15" s="218">
        <f t="shared" si="0"/>
        <v>10</v>
      </c>
      <c r="O15" s="240"/>
      <c r="P15" s="233"/>
      <c r="Q15" s="233"/>
      <c r="R15" s="233"/>
    </row>
    <row r="16" spans="1:18" x14ac:dyDescent="0.2">
      <c r="A16" s="283" t="s">
        <v>273</v>
      </c>
      <c r="B16" s="226"/>
      <c r="C16" s="225">
        <v>800</v>
      </c>
      <c r="D16" s="225" t="s">
        <v>241</v>
      </c>
      <c r="E16" s="225"/>
      <c r="F16" s="399" t="s">
        <v>43</v>
      </c>
      <c r="G16" s="233">
        <v>3</v>
      </c>
      <c r="H16" s="233">
        <v>5</v>
      </c>
      <c r="I16" s="233">
        <v>5</v>
      </c>
      <c r="J16" s="218" t="s">
        <v>62</v>
      </c>
      <c r="K16" s="233">
        <v>3</v>
      </c>
      <c r="L16" s="233">
        <v>4</v>
      </c>
      <c r="M16" s="233">
        <v>3</v>
      </c>
      <c r="N16" s="218">
        <f t="shared" si="0"/>
        <v>10</v>
      </c>
      <c r="O16" s="241"/>
    </row>
    <row r="17" spans="1:18" ht="13.5" thickBot="1" x14ac:dyDescent="0.25">
      <c r="A17" s="285"/>
      <c r="B17" s="222"/>
      <c r="C17" s="221">
        <v>900</v>
      </c>
      <c r="D17" s="401" t="s">
        <v>209</v>
      </c>
      <c r="E17" s="221"/>
      <c r="F17" s="314" t="s">
        <v>240</v>
      </c>
      <c r="G17" s="233"/>
      <c r="H17" s="233">
        <f>SUM(H11:H16)</f>
        <v>30</v>
      </c>
      <c r="I17" s="233">
        <f>SUM(I11:I16)</f>
        <v>30</v>
      </c>
      <c r="K17" s="233"/>
      <c r="L17" s="233"/>
      <c r="P17" s="289"/>
      <c r="Q17" s="233"/>
      <c r="R17" s="233"/>
    </row>
    <row r="18" spans="1:18" x14ac:dyDescent="0.2">
      <c r="A18" s="284">
        <f>A15+7</f>
        <v>44866</v>
      </c>
      <c r="B18" s="230" t="s">
        <v>248</v>
      </c>
      <c r="C18" s="362">
        <v>700</v>
      </c>
      <c r="D18" s="400" t="s">
        <v>43</v>
      </c>
      <c r="E18" s="229"/>
      <c r="F18" s="308" t="s">
        <v>240</v>
      </c>
      <c r="G18" s="233"/>
      <c r="L18" s="233"/>
    </row>
    <row r="19" spans="1:18" x14ac:dyDescent="0.2">
      <c r="A19" s="283" t="s">
        <v>273</v>
      </c>
      <c r="B19" s="232"/>
      <c r="C19" s="345">
        <v>800</v>
      </c>
      <c r="D19" s="225" t="s">
        <v>62</v>
      </c>
      <c r="E19" s="225"/>
      <c r="F19" s="399" t="s">
        <v>209</v>
      </c>
      <c r="G19" s="233"/>
      <c r="I19" s="237"/>
      <c r="J19" s="237"/>
      <c r="K19" s="237"/>
    </row>
    <row r="20" spans="1:18" ht="13.5" thickBot="1" x14ac:dyDescent="0.25">
      <c r="A20" s="283"/>
      <c r="B20" s="232"/>
      <c r="C20" s="397">
        <v>900</v>
      </c>
      <c r="D20" s="296" t="s">
        <v>207</v>
      </c>
      <c r="E20" s="296"/>
      <c r="F20" s="402" t="s">
        <v>241</v>
      </c>
      <c r="G20" s="233"/>
      <c r="H20" s="218" t="s">
        <v>367</v>
      </c>
      <c r="I20" s="233"/>
      <c r="J20" s="233"/>
      <c r="K20" s="233"/>
      <c r="L20" s="233"/>
      <c r="M20" s="233"/>
      <c r="N20" s="233"/>
    </row>
    <row r="21" spans="1:18" x14ac:dyDescent="0.2">
      <c r="A21" s="284">
        <f>A18+7</f>
        <v>44873</v>
      </c>
      <c r="B21" s="230" t="s">
        <v>247</v>
      </c>
      <c r="C21" s="362">
        <v>700</v>
      </c>
      <c r="D21" s="400" t="s">
        <v>209</v>
      </c>
      <c r="E21" s="229"/>
      <c r="F21" s="308" t="s">
        <v>240</v>
      </c>
      <c r="H21" s="218" t="s">
        <v>241</v>
      </c>
      <c r="J21" s="233"/>
      <c r="K21" s="233"/>
      <c r="L21" s="233"/>
      <c r="M21" s="233"/>
      <c r="N21" s="233"/>
    </row>
    <row r="22" spans="1:18" x14ac:dyDescent="0.2">
      <c r="A22" s="283" t="s">
        <v>273</v>
      </c>
      <c r="B22" s="232"/>
      <c r="C22" s="345">
        <v>800</v>
      </c>
      <c r="D22" s="225" t="s">
        <v>207</v>
      </c>
      <c r="E22" s="225"/>
      <c r="F22" s="399" t="s">
        <v>62</v>
      </c>
      <c r="G22" s="233"/>
      <c r="I22" s="233"/>
      <c r="J22" s="233"/>
      <c r="K22" s="233"/>
      <c r="L22" s="233"/>
      <c r="M22" s="233"/>
      <c r="N22" s="233"/>
    </row>
    <row r="23" spans="1:18" ht="13.5" thickBot="1" x14ac:dyDescent="0.25">
      <c r="A23" s="283"/>
      <c r="B23" s="232"/>
      <c r="C23" s="397">
        <v>900</v>
      </c>
      <c r="D23" s="296" t="s">
        <v>241</v>
      </c>
      <c r="E23" s="296"/>
      <c r="F23" s="402" t="s">
        <v>43</v>
      </c>
      <c r="J23" s="233"/>
      <c r="K23" s="233"/>
      <c r="L23" s="233"/>
      <c r="M23" s="233"/>
      <c r="N23" s="233"/>
    </row>
    <row r="24" spans="1:18" x14ac:dyDescent="0.2">
      <c r="A24" s="284">
        <f>A21+7</f>
        <v>44880</v>
      </c>
      <c r="B24" s="230" t="s">
        <v>245</v>
      </c>
      <c r="C24" s="229">
        <v>700</v>
      </c>
      <c r="D24" s="229" t="s">
        <v>241</v>
      </c>
      <c r="E24" s="229"/>
      <c r="F24" s="392" t="s">
        <v>209</v>
      </c>
      <c r="G24" s="233"/>
      <c r="I24" s="233"/>
      <c r="J24" s="233"/>
      <c r="K24" s="233"/>
      <c r="L24" s="233"/>
      <c r="M24" s="233"/>
      <c r="N24" s="233"/>
    </row>
    <row r="25" spans="1:18" x14ac:dyDescent="0.2">
      <c r="A25" s="283" t="s">
        <v>273</v>
      </c>
      <c r="B25" s="232"/>
      <c r="C25" s="225">
        <v>800</v>
      </c>
      <c r="D25" s="225" t="s">
        <v>62</v>
      </c>
      <c r="E25" s="225"/>
      <c r="F25" s="399" t="s">
        <v>240</v>
      </c>
      <c r="G25" s="233"/>
      <c r="I25" s="237"/>
      <c r="J25" s="233"/>
      <c r="K25" s="233"/>
      <c r="L25" s="233"/>
      <c r="M25" s="233"/>
      <c r="N25" s="233"/>
    </row>
    <row r="26" spans="1:18" ht="13.5" thickBot="1" x14ac:dyDescent="0.25">
      <c r="A26" s="285"/>
      <c r="B26" s="231"/>
      <c r="C26" s="221">
        <v>900</v>
      </c>
      <c r="D26" s="221" t="s">
        <v>207</v>
      </c>
      <c r="E26" s="221"/>
      <c r="F26" s="398" t="s">
        <v>43</v>
      </c>
      <c r="G26" s="233"/>
      <c r="H26" s="218">
        <v>1</v>
      </c>
      <c r="I26" s="233"/>
      <c r="J26" s="233"/>
      <c r="K26" s="233"/>
      <c r="L26" s="233"/>
      <c r="M26" s="233"/>
      <c r="N26" s="233"/>
    </row>
    <row r="27" spans="1:18" x14ac:dyDescent="0.2">
      <c r="A27" s="284">
        <f>A24+7</f>
        <v>44887</v>
      </c>
      <c r="B27" s="230" t="s">
        <v>244</v>
      </c>
      <c r="C27" s="229">
        <v>700</v>
      </c>
      <c r="D27" s="382" t="s">
        <v>207</v>
      </c>
      <c r="E27" s="229"/>
      <c r="F27" s="308" t="s">
        <v>240</v>
      </c>
      <c r="G27" s="233"/>
    </row>
    <row r="28" spans="1:18" x14ac:dyDescent="0.2">
      <c r="A28" s="283" t="s">
        <v>273</v>
      </c>
      <c r="B28" s="232"/>
      <c r="C28" s="225">
        <v>800</v>
      </c>
      <c r="D28" s="225" t="s">
        <v>209</v>
      </c>
      <c r="E28" s="225"/>
      <c r="F28" s="403" t="s">
        <v>43</v>
      </c>
      <c r="G28" s="233"/>
    </row>
    <row r="29" spans="1:18" ht="13.5" thickBot="1" x14ac:dyDescent="0.25">
      <c r="A29" s="285"/>
      <c r="B29" s="231"/>
      <c r="C29" s="221">
        <v>900</v>
      </c>
      <c r="D29" s="401" t="s">
        <v>62</v>
      </c>
      <c r="E29" s="221"/>
      <c r="F29" s="314" t="s">
        <v>241</v>
      </c>
      <c r="G29" s="233"/>
    </row>
    <row r="30" spans="1:18" x14ac:dyDescent="0.2">
      <c r="A30" s="284">
        <f>A27+7</f>
        <v>44894</v>
      </c>
      <c r="B30" s="230" t="s">
        <v>243</v>
      </c>
      <c r="C30" s="229">
        <v>700</v>
      </c>
      <c r="D30" s="229" t="s">
        <v>62</v>
      </c>
      <c r="E30" s="229"/>
      <c r="F30" s="392" t="s">
        <v>43</v>
      </c>
      <c r="G30" s="233"/>
      <c r="O30" s="218">
        <f>6*12+6</f>
        <v>78</v>
      </c>
    </row>
    <row r="31" spans="1:18" x14ac:dyDescent="0.2">
      <c r="A31" s="283" t="s">
        <v>273</v>
      </c>
      <c r="B31" s="226"/>
      <c r="C31" s="225">
        <v>800</v>
      </c>
      <c r="D31" s="391" t="s">
        <v>240</v>
      </c>
      <c r="E31" s="225"/>
      <c r="F31" s="310" t="s">
        <v>241</v>
      </c>
      <c r="G31" s="233"/>
      <c r="O31" s="218">
        <f>O30/36</f>
        <v>2.1666666666666665</v>
      </c>
    </row>
    <row r="32" spans="1:18" ht="13.5" thickBot="1" x14ac:dyDescent="0.25">
      <c r="A32" s="321"/>
      <c r="B32" s="222"/>
      <c r="C32" s="221">
        <v>900</v>
      </c>
      <c r="D32" s="221" t="s">
        <v>207</v>
      </c>
      <c r="E32" s="221"/>
      <c r="F32" s="398" t="s">
        <v>209</v>
      </c>
      <c r="G32" s="233"/>
    </row>
    <row r="33" spans="1:12" x14ac:dyDescent="0.2">
      <c r="A33" s="284">
        <f>A30+7</f>
        <v>44901</v>
      </c>
      <c r="B33" s="230" t="s">
        <v>242</v>
      </c>
      <c r="C33" s="229">
        <v>700</v>
      </c>
      <c r="D33" s="229" t="s">
        <v>207</v>
      </c>
      <c r="E33" s="229"/>
      <c r="F33" s="392" t="s">
        <v>241</v>
      </c>
      <c r="G33" s="233"/>
    </row>
    <row r="34" spans="1:12" x14ac:dyDescent="0.2">
      <c r="A34" s="295"/>
      <c r="B34" s="226"/>
      <c r="C34" s="225">
        <v>800</v>
      </c>
      <c r="D34" s="391" t="s">
        <v>43</v>
      </c>
      <c r="E34" s="225"/>
      <c r="F34" s="310" t="s">
        <v>240</v>
      </c>
      <c r="G34" s="233"/>
    </row>
    <row r="35" spans="1:12" ht="13.5" thickBot="1" x14ac:dyDescent="0.25">
      <c r="A35" s="321"/>
      <c r="B35" s="222"/>
      <c r="C35" s="221">
        <v>900</v>
      </c>
      <c r="D35" s="221" t="s">
        <v>62</v>
      </c>
      <c r="E35" s="221"/>
      <c r="F35" s="398" t="s">
        <v>209</v>
      </c>
      <c r="G35" s="233"/>
    </row>
    <row r="36" spans="1:12" x14ac:dyDescent="0.2">
      <c r="A36" s="284">
        <f>A33+7</f>
        <v>44908</v>
      </c>
      <c r="B36" s="304" t="s">
        <v>342</v>
      </c>
      <c r="C36" s="229">
        <v>700</v>
      </c>
      <c r="D36" s="229" t="s">
        <v>251</v>
      </c>
      <c r="E36" s="229"/>
      <c r="F36" s="308" t="s">
        <v>256</v>
      </c>
      <c r="G36" s="237"/>
    </row>
    <row r="37" spans="1:12" x14ac:dyDescent="0.2">
      <c r="A37" s="283" t="s">
        <v>273</v>
      </c>
      <c r="B37" s="232" t="s">
        <v>343</v>
      </c>
      <c r="C37" s="225">
        <v>800</v>
      </c>
      <c r="D37" s="225" t="s">
        <v>94</v>
      </c>
      <c r="E37" s="225"/>
      <c r="F37" s="310" t="s">
        <v>153</v>
      </c>
      <c r="G37" s="237"/>
    </row>
    <row r="38" spans="1:12" ht="13.5" thickBot="1" x14ac:dyDescent="0.25">
      <c r="A38" s="321"/>
      <c r="B38" s="231"/>
      <c r="C38" s="221">
        <v>900</v>
      </c>
      <c r="D38" s="221" t="s">
        <v>120</v>
      </c>
      <c r="E38" s="221"/>
      <c r="F38" s="314" t="s">
        <v>171</v>
      </c>
      <c r="G38" s="237"/>
      <c r="H38" s="218" t="s">
        <v>356</v>
      </c>
    </row>
    <row r="39" spans="1:12" x14ac:dyDescent="0.2">
      <c r="A39" s="284">
        <f>A36+7</f>
        <v>44915</v>
      </c>
      <c r="B39" s="304" t="s">
        <v>344</v>
      </c>
      <c r="C39" s="229">
        <v>700</v>
      </c>
      <c r="D39" s="229" t="s">
        <v>120</v>
      </c>
      <c r="E39" s="229"/>
      <c r="F39" s="308" t="s">
        <v>342</v>
      </c>
      <c r="G39" s="237"/>
      <c r="L39" s="218">
        <v>197</v>
      </c>
    </row>
    <row r="40" spans="1:12" x14ac:dyDescent="0.2">
      <c r="A40" s="283" t="s">
        <v>273</v>
      </c>
      <c r="B40" s="232" t="s">
        <v>345</v>
      </c>
      <c r="C40" s="225">
        <v>800</v>
      </c>
      <c r="D40" s="225" t="s">
        <v>171</v>
      </c>
      <c r="E40" s="225"/>
      <c r="F40" s="310" t="s">
        <v>343</v>
      </c>
      <c r="G40" s="237"/>
      <c r="L40" s="218">
        <f>L39/6</f>
        <v>32.833333333333336</v>
      </c>
    </row>
    <row r="41" spans="1:12" ht="13.5" thickBot="1" x14ac:dyDescent="0.25">
      <c r="A41" s="321"/>
      <c r="B41" s="222" t="s">
        <v>347</v>
      </c>
      <c r="C41" s="221">
        <v>900</v>
      </c>
      <c r="D41" s="221" t="s">
        <v>340</v>
      </c>
      <c r="E41" s="221"/>
      <c r="F41" s="314" t="s">
        <v>341</v>
      </c>
      <c r="G41" s="237"/>
    </row>
    <row r="42" spans="1:12" x14ac:dyDescent="0.2">
      <c r="A42" s="356"/>
      <c r="B42" s="232"/>
      <c r="C42" s="233"/>
      <c r="D42" s="233"/>
      <c r="E42" s="289"/>
      <c r="F42" s="233"/>
      <c r="G42" s="237"/>
    </row>
    <row r="43" spans="1:12" x14ac:dyDescent="0.2">
      <c r="A43" s="356"/>
      <c r="B43" s="232"/>
      <c r="C43" s="233"/>
      <c r="D43" s="233"/>
      <c r="E43" s="289"/>
      <c r="F43" s="233"/>
      <c r="G43" s="237"/>
    </row>
    <row r="44" spans="1:12" x14ac:dyDescent="0.2">
      <c r="C44" s="233"/>
      <c r="E44" s="233"/>
      <c r="F44" s="289"/>
    </row>
    <row r="47" spans="1:12" x14ac:dyDescent="0.2">
      <c r="A47" s="356"/>
      <c r="B47" s="232"/>
      <c r="C47" s="233"/>
      <c r="D47" s="233"/>
      <c r="E47" s="289"/>
      <c r="F47" s="233"/>
    </row>
    <row r="48" spans="1:12" x14ac:dyDescent="0.2">
      <c r="A48" s="226"/>
      <c r="B48" s="232"/>
      <c r="C48" s="233"/>
      <c r="D48" s="233"/>
      <c r="E48" s="289"/>
      <c r="F48" s="233"/>
    </row>
    <row r="49" spans="1:6" x14ac:dyDescent="0.2">
      <c r="A49" s="226"/>
      <c r="B49" s="232"/>
      <c r="C49" s="233"/>
      <c r="D49" s="233"/>
      <c r="E49" s="289"/>
      <c r="F49" s="233"/>
    </row>
    <row r="50" spans="1:6" x14ac:dyDescent="0.2">
      <c r="A50" s="356"/>
      <c r="B50" s="232"/>
      <c r="C50" s="233"/>
      <c r="D50" s="233"/>
      <c r="E50" s="289"/>
      <c r="F50" s="233"/>
    </row>
    <row r="51" spans="1:6" x14ac:dyDescent="0.2">
      <c r="A51" s="356"/>
      <c r="B51" s="232"/>
      <c r="C51" s="233"/>
      <c r="D51" s="233"/>
      <c r="E51" s="289"/>
      <c r="F51" s="233"/>
    </row>
    <row r="52" spans="1:6" x14ac:dyDescent="0.2">
      <c r="C52" s="233"/>
      <c r="E52" s="233"/>
      <c r="F52" s="289"/>
    </row>
  </sheetData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T31"/>
  <sheetViews>
    <sheetView topLeftCell="A7" workbookViewId="0">
      <selection activeCell="G21" sqref="G21"/>
    </sheetView>
  </sheetViews>
  <sheetFormatPr defaultRowHeight="15" x14ac:dyDescent="0.25"/>
  <cols>
    <col min="2" max="2" width="7.140625" customWidth="1"/>
    <col min="3" max="3" width="8.42578125" bestFit="1" customWidth="1"/>
    <col min="4" max="4" width="10.42578125" bestFit="1" customWidth="1"/>
    <col min="5" max="5" width="10" bestFit="1" customWidth="1"/>
    <col min="6" max="6" width="5.140625" customWidth="1"/>
    <col min="7" max="7" width="10.5703125" customWidth="1"/>
    <col min="11" max="11" width="7.7109375" customWidth="1"/>
  </cols>
  <sheetData>
    <row r="3" spans="1:20" ht="15.75" thickBot="1" x14ac:dyDescent="0.3">
      <c r="N3" s="2"/>
    </row>
    <row r="4" spans="1:20" ht="15.75" thickBot="1" x14ac:dyDescent="0.3">
      <c r="A4" s="161" t="s">
        <v>123</v>
      </c>
      <c r="B4" s="178" t="s">
        <v>0</v>
      </c>
      <c r="C4" s="179" t="s">
        <v>1</v>
      </c>
      <c r="D4" s="179" t="s">
        <v>2</v>
      </c>
      <c r="E4" s="179" t="s">
        <v>3</v>
      </c>
      <c r="F4" s="179" t="s">
        <v>4</v>
      </c>
      <c r="G4" s="180" t="s">
        <v>3</v>
      </c>
      <c r="K4" s="2" t="s">
        <v>113</v>
      </c>
      <c r="L4" s="2">
        <v>2</v>
      </c>
      <c r="M4" s="2">
        <v>3</v>
      </c>
      <c r="N4" s="2">
        <v>4</v>
      </c>
      <c r="O4" s="2">
        <v>5</v>
      </c>
      <c r="P4" s="2">
        <v>6</v>
      </c>
      <c r="Q4" s="2">
        <v>7</v>
      </c>
      <c r="R4" s="2">
        <v>8</v>
      </c>
    </row>
    <row r="5" spans="1:20" ht="15.75" hidden="1" thickBot="1" x14ac:dyDescent="0.3">
      <c r="A5" s="159" t="s">
        <v>120</v>
      </c>
      <c r="B5" s="54">
        <v>1</v>
      </c>
      <c r="C5" s="17">
        <v>43690</v>
      </c>
      <c r="D5" s="4">
        <v>700</v>
      </c>
      <c r="E5" s="98" t="s">
        <v>120</v>
      </c>
      <c r="F5" s="48"/>
      <c r="G5" s="48" t="s">
        <v>94</v>
      </c>
      <c r="J5" s="2" t="s">
        <v>120</v>
      </c>
      <c r="K5" s="2" t="s">
        <v>62</v>
      </c>
      <c r="L5" s="2" t="s">
        <v>153</v>
      </c>
      <c r="M5" s="2" t="s">
        <v>47</v>
      </c>
      <c r="N5" s="2" t="s">
        <v>62</v>
      </c>
      <c r="O5" s="2" t="s">
        <v>153</v>
      </c>
      <c r="P5" s="2" t="s">
        <v>47</v>
      </c>
      <c r="Q5" s="2" t="s">
        <v>62</v>
      </c>
      <c r="R5" s="2" t="s">
        <v>153</v>
      </c>
    </row>
    <row r="6" spans="1:20" ht="15.75" hidden="1" thickBot="1" x14ac:dyDescent="0.3">
      <c r="A6" s="160"/>
      <c r="B6" s="28"/>
      <c r="C6" s="2"/>
      <c r="D6" s="7">
        <v>800</v>
      </c>
      <c r="E6" s="97" t="s">
        <v>88</v>
      </c>
      <c r="F6" s="140"/>
      <c r="G6" s="50" t="s">
        <v>153</v>
      </c>
      <c r="J6" s="2" t="s">
        <v>47</v>
      </c>
      <c r="K6" s="2" t="s">
        <v>153</v>
      </c>
      <c r="L6" s="2" t="s">
        <v>62</v>
      </c>
      <c r="M6" s="2" t="s">
        <v>120</v>
      </c>
      <c r="N6" s="2" t="s">
        <v>153</v>
      </c>
      <c r="O6" s="2" t="s">
        <v>62</v>
      </c>
      <c r="P6" s="2" t="s">
        <v>120</v>
      </c>
      <c r="Q6" s="2" t="s">
        <v>153</v>
      </c>
      <c r="R6" s="2" t="s">
        <v>62</v>
      </c>
    </row>
    <row r="7" spans="1:20" x14ac:dyDescent="0.25">
      <c r="A7" s="158" t="s">
        <v>88</v>
      </c>
      <c r="B7" s="54">
        <v>1</v>
      </c>
      <c r="C7" s="13">
        <f>C5+7</f>
        <v>43697</v>
      </c>
      <c r="D7" s="4">
        <v>700</v>
      </c>
      <c r="E7" s="102" t="s">
        <v>88</v>
      </c>
      <c r="F7" s="48"/>
      <c r="G7" s="68" t="s">
        <v>94</v>
      </c>
      <c r="H7" s="49"/>
      <c r="I7" s="12"/>
      <c r="J7" s="12"/>
      <c r="O7" s="2"/>
      <c r="P7" s="2"/>
    </row>
    <row r="8" spans="1:20" ht="15.75" thickBot="1" x14ac:dyDescent="0.3">
      <c r="A8" s="159"/>
      <c r="B8" s="29"/>
      <c r="C8" s="15"/>
      <c r="D8" s="10">
        <v>800</v>
      </c>
      <c r="E8" s="97" t="s">
        <v>120</v>
      </c>
      <c r="F8" s="140"/>
      <c r="G8" s="61" t="s">
        <v>153</v>
      </c>
    </row>
    <row r="9" spans="1:20" ht="15.75" thickBot="1" x14ac:dyDescent="0.3">
      <c r="A9" s="167"/>
      <c r="B9" s="168"/>
      <c r="C9" s="173">
        <v>43704</v>
      </c>
      <c r="D9" s="169"/>
      <c r="E9" s="170" t="s">
        <v>111</v>
      </c>
      <c r="F9" s="171"/>
      <c r="G9" s="172" t="s">
        <v>111</v>
      </c>
      <c r="J9" t="s">
        <v>154</v>
      </c>
      <c r="K9" s="2" t="s">
        <v>52</v>
      </c>
    </row>
    <row r="10" spans="1:20" x14ac:dyDescent="0.25">
      <c r="A10" s="158" t="s">
        <v>94</v>
      </c>
      <c r="B10" s="54">
        <v>2</v>
      </c>
      <c r="C10" s="13">
        <v>43711</v>
      </c>
      <c r="D10" s="4">
        <v>700</v>
      </c>
      <c r="E10" s="98" t="s">
        <v>94</v>
      </c>
      <c r="F10" s="48"/>
      <c r="G10" s="59" t="s">
        <v>153</v>
      </c>
      <c r="J10" t="s">
        <v>155</v>
      </c>
      <c r="K10" s="2" t="s">
        <v>52</v>
      </c>
    </row>
    <row r="11" spans="1:20" ht="15.75" thickBot="1" x14ac:dyDescent="0.3">
      <c r="A11" s="160"/>
      <c r="B11" s="28"/>
      <c r="C11" s="2"/>
      <c r="D11" s="7">
        <v>800</v>
      </c>
      <c r="E11" s="101" t="s">
        <v>88</v>
      </c>
      <c r="F11" s="50"/>
      <c r="G11" s="56" t="s">
        <v>120</v>
      </c>
      <c r="J11" t="s">
        <v>44</v>
      </c>
      <c r="K11" s="2" t="s">
        <v>52</v>
      </c>
    </row>
    <row r="12" spans="1:20" x14ac:dyDescent="0.25">
      <c r="A12" s="158" t="s">
        <v>120</v>
      </c>
      <c r="B12" s="54">
        <v>3</v>
      </c>
      <c r="C12" s="13">
        <f>C10+7</f>
        <v>43718</v>
      </c>
      <c r="D12" s="4">
        <v>700</v>
      </c>
      <c r="E12" s="98" t="s">
        <v>120</v>
      </c>
      <c r="F12" s="48"/>
      <c r="G12" s="59" t="s">
        <v>94</v>
      </c>
      <c r="K12" s="2"/>
      <c r="L12" s="177">
        <v>43690</v>
      </c>
      <c r="M12" s="177">
        <f>L12+7</f>
        <v>43697</v>
      </c>
      <c r="N12" s="177">
        <v>43711</v>
      </c>
      <c r="O12" s="177">
        <f t="shared" ref="O12:T12" si="0">N12+7</f>
        <v>43718</v>
      </c>
      <c r="P12" s="177">
        <f t="shared" si="0"/>
        <v>43725</v>
      </c>
      <c r="Q12" s="177">
        <f t="shared" si="0"/>
        <v>43732</v>
      </c>
      <c r="R12" s="177">
        <f t="shared" si="0"/>
        <v>43739</v>
      </c>
      <c r="S12" s="177">
        <f t="shared" si="0"/>
        <v>43746</v>
      </c>
      <c r="T12" s="177">
        <f t="shared" si="0"/>
        <v>43753</v>
      </c>
    </row>
    <row r="13" spans="1:20" ht="15.75" thickBot="1" x14ac:dyDescent="0.3">
      <c r="A13" s="160"/>
      <c r="B13" s="28"/>
      <c r="C13" s="2"/>
      <c r="D13" s="7">
        <v>800</v>
      </c>
      <c r="E13" s="101" t="s">
        <v>88</v>
      </c>
      <c r="F13" s="140"/>
      <c r="G13" s="56" t="s">
        <v>153</v>
      </c>
      <c r="J13" t="s">
        <v>156</v>
      </c>
      <c r="K13" s="2" t="s">
        <v>146</v>
      </c>
      <c r="L13" s="2" t="s">
        <v>159</v>
      </c>
      <c r="M13" s="70" t="s">
        <v>159</v>
      </c>
    </row>
    <row r="14" spans="1:20" ht="18.600000000000001" customHeight="1" x14ac:dyDescent="0.25">
      <c r="A14" s="158" t="s">
        <v>94</v>
      </c>
      <c r="B14" s="54">
        <v>4</v>
      </c>
      <c r="C14" s="13">
        <f>C12+7</f>
        <v>43725</v>
      </c>
      <c r="D14" s="4">
        <v>700</v>
      </c>
      <c r="E14" s="98" t="s">
        <v>88</v>
      </c>
      <c r="F14" s="48"/>
      <c r="G14" s="59" t="s">
        <v>94</v>
      </c>
      <c r="H14" s="162"/>
      <c r="J14" t="s">
        <v>157</v>
      </c>
      <c r="K14" s="2" t="s">
        <v>146</v>
      </c>
      <c r="M14" t="s">
        <v>52</v>
      </c>
      <c r="N14" s="71"/>
      <c r="O14" t="s">
        <v>52</v>
      </c>
      <c r="P14" t="s">
        <v>52</v>
      </c>
    </row>
    <row r="15" spans="1:20" ht="18.600000000000001" customHeight="1" thickBot="1" x14ac:dyDescent="0.3">
      <c r="A15" s="160"/>
      <c r="B15" s="28"/>
      <c r="C15" s="2"/>
      <c r="D15" s="7">
        <v>800</v>
      </c>
      <c r="E15" s="97" t="s">
        <v>120</v>
      </c>
      <c r="F15" s="140"/>
      <c r="G15" s="61" t="s">
        <v>153</v>
      </c>
      <c r="J15" t="s">
        <v>158</v>
      </c>
    </row>
    <row r="16" spans="1:20" x14ac:dyDescent="0.25">
      <c r="A16" s="158" t="s">
        <v>94</v>
      </c>
      <c r="B16" s="54">
        <v>5</v>
      </c>
      <c r="C16" s="13">
        <f>C14+7</f>
        <v>43732</v>
      </c>
      <c r="D16" s="4">
        <v>700</v>
      </c>
      <c r="E16" s="102" t="s">
        <v>94</v>
      </c>
      <c r="F16" s="48"/>
      <c r="G16" s="68" t="s">
        <v>153</v>
      </c>
    </row>
    <row r="17" spans="1:12" ht="15.75" thickBot="1" x14ac:dyDescent="0.3">
      <c r="A17" s="160"/>
      <c r="B17" s="6"/>
      <c r="D17" s="7">
        <v>800</v>
      </c>
      <c r="E17" s="101" t="s">
        <v>88</v>
      </c>
      <c r="F17" s="50"/>
      <c r="G17" s="56" t="s">
        <v>120</v>
      </c>
    </row>
    <row r="18" spans="1:12" x14ac:dyDescent="0.25">
      <c r="A18" s="158" t="s">
        <v>120</v>
      </c>
      <c r="B18" s="54">
        <v>6</v>
      </c>
      <c r="C18" s="13">
        <f>C16+7</f>
        <v>43739</v>
      </c>
      <c r="D18" s="4">
        <v>700</v>
      </c>
      <c r="E18" s="98" t="s">
        <v>120</v>
      </c>
      <c r="F18" s="48"/>
      <c r="G18" s="59" t="s">
        <v>94</v>
      </c>
    </row>
    <row r="19" spans="1:12" ht="15.75" thickBot="1" x14ac:dyDescent="0.3">
      <c r="A19" s="160"/>
      <c r="B19" s="6"/>
      <c r="D19" s="7">
        <v>800</v>
      </c>
      <c r="E19" s="96" t="s">
        <v>88</v>
      </c>
      <c r="F19" s="49"/>
      <c r="G19" s="55" t="s">
        <v>153</v>
      </c>
      <c r="L19">
        <v>837</v>
      </c>
    </row>
    <row r="20" spans="1:12" x14ac:dyDescent="0.25">
      <c r="A20" s="159" t="s">
        <v>120</v>
      </c>
      <c r="B20" s="54">
        <v>7</v>
      </c>
      <c r="C20" s="17">
        <f>C18+7</f>
        <v>43746</v>
      </c>
      <c r="D20" s="4">
        <v>700</v>
      </c>
      <c r="E20" s="98" t="s">
        <v>120</v>
      </c>
      <c r="F20" s="48"/>
      <c r="G20" s="59" t="s">
        <v>94</v>
      </c>
      <c r="L20">
        <f>319*5</f>
        <v>1595</v>
      </c>
    </row>
    <row r="21" spans="1:12" ht="15.75" thickBot="1" x14ac:dyDescent="0.3">
      <c r="A21" s="160"/>
      <c r="B21" s="28"/>
      <c r="C21" s="2"/>
      <c r="D21" s="7">
        <v>800</v>
      </c>
      <c r="E21" s="101" t="s">
        <v>88</v>
      </c>
      <c r="F21" s="140"/>
      <c r="G21" s="56" t="s">
        <v>153</v>
      </c>
      <c r="L21">
        <f>60*6</f>
        <v>360</v>
      </c>
    </row>
    <row r="22" spans="1:12" x14ac:dyDescent="0.25">
      <c r="A22" s="174" t="s">
        <v>96</v>
      </c>
      <c r="B22" s="150">
        <v>8</v>
      </c>
      <c r="C22" s="151">
        <f>C20+7</f>
        <v>43753</v>
      </c>
      <c r="D22" s="152">
        <v>630</v>
      </c>
      <c r="E22" s="52" t="s">
        <v>88</v>
      </c>
      <c r="F22" s="52"/>
      <c r="G22" s="53" t="s">
        <v>120</v>
      </c>
      <c r="L22">
        <f>SUM(L19:L21)</f>
        <v>2792</v>
      </c>
    </row>
    <row r="23" spans="1:12" x14ac:dyDescent="0.25">
      <c r="A23" s="175"/>
      <c r="B23" s="153"/>
      <c r="C23" s="90"/>
      <c r="D23" s="89">
        <v>730</v>
      </c>
      <c r="E23" s="49" t="s">
        <v>94</v>
      </c>
      <c r="F23" s="49"/>
      <c r="G23" s="154" t="s">
        <v>153</v>
      </c>
    </row>
    <row r="24" spans="1:12" ht="15.75" thickBot="1" x14ac:dyDescent="0.3">
      <c r="A24" s="176"/>
      <c r="B24" s="155"/>
      <c r="C24" s="156"/>
      <c r="D24" s="157">
        <v>830</v>
      </c>
      <c r="E24" s="50" t="s">
        <v>125</v>
      </c>
      <c r="F24" s="50"/>
      <c r="G24" s="56" t="s">
        <v>124</v>
      </c>
    </row>
    <row r="25" spans="1:12" x14ac:dyDescent="0.25">
      <c r="D25" s="148"/>
      <c r="E25" s="49"/>
      <c r="F25" s="49"/>
      <c r="G25" s="49"/>
    </row>
    <row r="26" spans="1:12" x14ac:dyDescent="0.25">
      <c r="D26" s="148"/>
      <c r="E26" s="2" t="s">
        <v>38</v>
      </c>
      <c r="F26" s="2"/>
      <c r="G26" s="2" t="s">
        <v>39</v>
      </c>
    </row>
    <row r="27" spans="1:12" x14ac:dyDescent="0.25">
      <c r="D27" s="148" t="s">
        <v>120</v>
      </c>
      <c r="E27" s="113"/>
      <c r="F27" s="2"/>
      <c r="G27" s="113"/>
    </row>
    <row r="28" spans="1:12" ht="15.75" thickBot="1" x14ac:dyDescent="0.3">
      <c r="D28" s="148" t="s">
        <v>47</v>
      </c>
      <c r="E28" s="2"/>
      <c r="F28" s="2"/>
      <c r="G28" s="2"/>
    </row>
    <row r="29" spans="1:12" ht="15.75" thickBot="1" x14ac:dyDescent="0.3">
      <c r="D29" t="s">
        <v>153</v>
      </c>
      <c r="E29" s="163"/>
      <c r="F29" s="2"/>
      <c r="G29" s="2"/>
    </row>
    <row r="30" spans="1:12" x14ac:dyDescent="0.25">
      <c r="D30" s="148" t="s">
        <v>62</v>
      </c>
      <c r="E30" s="2"/>
      <c r="F30" s="2"/>
      <c r="G30" s="2"/>
    </row>
    <row r="31" spans="1:12" x14ac:dyDescent="0.25">
      <c r="E31" s="2"/>
      <c r="F31" s="2"/>
      <c r="G31" s="2"/>
    </row>
  </sheetData>
  <pageMargins left="0.7" right="0.7" top="0.75" bottom="0.75" header="0.3" footer="0.3"/>
  <pageSetup orientation="portrait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57"/>
  <sheetViews>
    <sheetView topLeftCell="A23" zoomScale="98" zoomScaleNormal="98" workbookViewId="0">
      <selection activeCell="J12" sqref="J12"/>
    </sheetView>
  </sheetViews>
  <sheetFormatPr defaultColWidth="9.140625" defaultRowHeight="12.75" x14ac:dyDescent="0.2"/>
  <cols>
    <col min="1" max="4" width="9.140625" style="218"/>
    <col min="5" max="5" width="3.140625" style="218" customWidth="1"/>
    <col min="6" max="6" width="10" style="218" bestFit="1" customWidth="1"/>
    <col min="7" max="16384" width="9.140625" style="218"/>
  </cols>
  <sheetData>
    <row r="1" spans="1:18" ht="13.5" hidden="1" thickBot="1" x14ac:dyDescent="0.25">
      <c r="D1" s="218" t="s">
        <v>346</v>
      </c>
      <c r="I1" s="233">
        <v>1</v>
      </c>
      <c r="J1" s="233">
        <v>2</v>
      </c>
      <c r="K1" s="233">
        <v>3</v>
      </c>
      <c r="L1" s="233">
        <v>4</v>
      </c>
      <c r="M1" s="233">
        <v>5</v>
      </c>
      <c r="N1" s="233">
        <v>6</v>
      </c>
      <c r="O1" s="233">
        <v>7</v>
      </c>
      <c r="P1" s="233">
        <v>8</v>
      </c>
      <c r="Q1" s="233">
        <v>9</v>
      </c>
      <c r="R1" s="233">
        <v>0</v>
      </c>
    </row>
    <row r="2" spans="1:18" ht="13.5" hidden="1" thickBot="1" x14ac:dyDescent="0.25">
      <c r="A2" s="237" t="s">
        <v>1</v>
      </c>
      <c r="B2" s="237" t="s">
        <v>255</v>
      </c>
      <c r="C2" s="237" t="s">
        <v>254</v>
      </c>
      <c r="H2" s="218" t="s">
        <v>43</v>
      </c>
      <c r="I2" s="240" t="s">
        <v>240</v>
      </c>
      <c r="J2" s="241" t="s">
        <v>62</v>
      </c>
      <c r="K2" s="239" t="s">
        <v>209</v>
      </c>
      <c r="L2" s="218" t="s">
        <v>47</v>
      </c>
      <c r="M2" s="242" t="s">
        <v>241</v>
      </c>
    </row>
    <row r="3" spans="1:18" ht="13.5" hidden="1" thickBot="1" x14ac:dyDescent="0.25">
      <c r="A3" s="284">
        <v>44670</v>
      </c>
      <c r="B3" s="304" t="s">
        <v>246</v>
      </c>
      <c r="G3" s="233"/>
      <c r="H3" s="218" t="s">
        <v>62</v>
      </c>
      <c r="I3" s="238" t="s">
        <v>47</v>
      </c>
      <c r="J3" s="242" t="s">
        <v>43</v>
      </c>
      <c r="K3" s="218" t="s">
        <v>240</v>
      </c>
      <c r="L3" s="241" t="s">
        <v>241</v>
      </c>
      <c r="M3" s="239" t="s">
        <v>209</v>
      </c>
    </row>
    <row r="4" spans="1:18" ht="13.5" hidden="1" thickBot="1" x14ac:dyDescent="0.25">
      <c r="A4" s="283" t="s">
        <v>273</v>
      </c>
      <c r="B4" s="226"/>
      <c r="G4" s="233"/>
      <c r="H4" s="218" t="s">
        <v>240</v>
      </c>
      <c r="I4" s="241" t="s">
        <v>43</v>
      </c>
      <c r="J4" s="218" t="s">
        <v>241</v>
      </c>
      <c r="K4" s="238" t="s">
        <v>62</v>
      </c>
      <c r="L4" s="242" t="s">
        <v>209</v>
      </c>
      <c r="M4" s="240" t="s">
        <v>47</v>
      </c>
    </row>
    <row r="5" spans="1:18" ht="13.5" hidden="1" thickBot="1" x14ac:dyDescent="0.25">
      <c r="A5" s="285"/>
      <c r="B5" s="222"/>
      <c r="G5" s="233"/>
      <c r="H5" s="218" t="s">
        <v>47</v>
      </c>
      <c r="I5" s="239" t="s">
        <v>62</v>
      </c>
      <c r="J5" s="238" t="s">
        <v>209</v>
      </c>
      <c r="K5" s="242" t="s">
        <v>241</v>
      </c>
      <c r="L5" s="240" t="s">
        <v>43</v>
      </c>
      <c r="M5" s="218" t="s">
        <v>240</v>
      </c>
    </row>
    <row r="6" spans="1:18" x14ac:dyDescent="0.2">
      <c r="A6" s="284">
        <v>44677</v>
      </c>
      <c r="B6" s="230">
        <v>1</v>
      </c>
      <c r="C6" s="225">
        <v>700</v>
      </c>
      <c r="D6" s="378" t="s">
        <v>240</v>
      </c>
      <c r="E6" s="225"/>
      <c r="F6" s="225" t="s">
        <v>241</v>
      </c>
      <c r="G6" s="233"/>
      <c r="H6" s="218" t="s">
        <v>209</v>
      </c>
      <c r="I6" s="242" t="s">
        <v>241</v>
      </c>
      <c r="J6" s="239" t="s">
        <v>47</v>
      </c>
      <c r="K6" s="240" t="s">
        <v>43</v>
      </c>
      <c r="L6" s="238" t="s">
        <v>240</v>
      </c>
      <c r="M6" s="241" t="s">
        <v>62</v>
      </c>
    </row>
    <row r="7" spans="1:18" x14ac:dyDescent="0.2">
      <c r="A7" s="283" t="s">
        <v>273</v>
      </c>
      <c r="B7" s="226"/>
      <c r="C7" s="225">
        <v>800</v>
      </c>
      <c r="D7" s="225" t="s">
        <v>285</v>
      </c>
      <c r="E7" s="225"/>
      <c r="F7" s="378" t="s">
        <v>47</v>
      </c>
      <c r="G7" s="233"/>
      <c r="H7" s="218" t="s">
        <v>241</v>
      </c>
      <c r="I7" s="218" t="s">
        <v>209</v>
      </c>
      <c r="J7" s="240" t="s">
        <v>240</v>
      </c>
      <c r="K7" s="241" t="s">
        <v>47</v>
      </c>
      <c r="L7" s="239" t="s">
        <v>62</v>
      </c>
      <c r="M7" s="238" t="s">
        <v>43</v>
      </c>
    </row>
    <row r="8" spans="1:18" ht="13.5" thickBot="1" x14ac:dyDescent="0.25">
      <c r="A8" s="285"/>
      <c r="B8" s="231"/>
      <c r="C8" s="225">
        <v>900</v>
      </c>
      <c r="D8" s="225" t="s">
        <v>62</v>
      </c>
      <c r="E8" s="225"/>
      <c r="F8" s="378" t="s">
        <v>43</v>
      </c>
      <c r="G8" s="233"/>
    </row>
    <row r="9" spans="1:18" x14ac:dyDescent="0.2">
      <c r="A9" s="284">
        <f>A6+7</f>
        <v>44684</v>
      </c>
      <c r="B9" s="230">
        <v>2</v>
      </c>
      <c r="C9" s="225">
        <v>700</v>
      </c>
      <c r="D9" s="387" t="s">
        <v>285</v>
      </c>
      <c r="E9" s="225"/>
      <c r="F9" s="225" t="s">
        <v>43</v>
      </c>
      <c r="G9" s="233"/>
    </row>
    <row r="10" spans="1:18" x14ac:dyDescent="0.2">
      <c r="A10" s="283" t="s">
        <v>273</v>
      </c>
      <c r="B10" s="232"/>
      <c r="C10" s="225">
        <v>800</v>
      </c>
      <c r="D10" s="225" t="s">
        <v>62</v>
      </c>
      <c r="E10" s="225"/>
      <c r="F10" s="378" t="s">
        <v>240</v>
      </c>
      <c r="G10" s="233"/>
      <c r="I10" s="233"/>
      <c r="K10" s="233" t="s">
        <v>274</v>
      </c>
      <c r="L10" s="233" t="s">
        <v>275</v>
      </c>
    </row>
    <row r="11" spans="1:18" ht="13.5" thickBot="1" x14ac:dyDescent="0.25">
      <c r="A11" s="285"/>
      <c r="B11" s="231"/>
      <c r="C11" s="225">
        <v>900</v>
      </c>
      <c r="D11" s="225" t="s">
        <v>241</v>
      </c>
      <c r="E11" s="225"/>
      <c r="F11" s="378" t="s">
        <v>47</v>
      </c>
      <c r="G11" s="233"/>
      <c r="I11" s="233">
        <v>2</v>
      </c>
      <c r="J11" s="218" t="s">
        <v>43</v>
      </c>
      <c r="K11" s="233">
        <v>7</v>
      </c>
      <c r="L11" s="233">
        <v>3</v>
      </c>
      <c r="O11" s="239"/>
    </row>
    <row r="12" spans="1:18" x14ac:dyDescent="0.2">
      <c r="A12" s="284">
        <f>A9+7</f>
        <v>44691</v>
      </c>
      <c r="B12" s="230">
        <v>3</v>
      </c>
      <c r="C12" s="225">
        <v>700</v>
      </c>
      <c r="D12" s="378" t="s">
        <v>62</v>
      </c>
      <c r="E12" s="225"/>
      <c r="F12" s="225" t="s">
        <v>241</v>
      </c>
      <c r="G12" s="233"/>
      <c r="I12" s="233">
        <v>4</v>
      </c>
      <c r="J12" s="218" t="s">
        <v>285</v>
      </c>
      <c r="K12" s="233">
        <v>5</v>
      </c>
      <c r="L12" s="233">
        <v>5</v>
      </c>
    </row>
    <row r="13" spans="1:18" x14ac:dyDescent="0.2">
      <c r="A13" s="283" t="s">
        <v>273</v>
      </c>
      <c r="B13" s="232"/>
      <c r="C13" s="225">
        <v>800</v>
      </c>
      <c r="D13" s="378" t="s">
        <v>47</v>
      </c>
      <c r="E13" s="225"/>
      <c r="F13" s="225" t="s">
        <v>43</v>
      </c>
      <c r="G13" s="233"/>
      <c r="I13" s="233">
        <v>3</v>
      </c>
      <c r="J13" s="218" t="s">
        <v>240</v>
      </c>
      <c r="K13" s="233">
        <v>5</v>
      </c>
      <c r="L13" s="233">
        <v>5</v>
      </c>
      <c r="O13" s="238"/>
    </row>
    <row r="14" spans="1:18" ht="13.5" thickBot="1" x14ac:dyDescent="0.25">
      <c r="A14" s="285"/>
      <c r="B14" s="231"/>
      <c r="C14" s="225">
        <v>900</v>
      </c>
      <c r="D14" s="378" t="s">
        <v>285</v>
      </c>
      <c r="E14" s="225"/>
      <c r="F14" s="225" t="s">
        <v>240</v>
      </c>
      <c r="G14" s="233"/>
      <c r="I14" s="233">
        <v>1</v>
      </c>
      <c r="J14" s="218" t="s">
        <v>47</v>
      </c>
      <c r="K14" s="233">
        <v>7</v>
      </c>
      <c r="L14" s="233">
        <v>3</v>
      </c>
      <c r="O14" s="242"/>
    </row>
    <row r="15" spans="1:18" x14ac:dyDescent="0.2">
      <c r="A15" s="284">
        <f>A12+7</f>
        <v>44698</v>
      </c>
      <c r="B15" s="230">
        <v>4</v>
      </c>
      <c r="C15" s="225">
        <v>700</v>
      </c>
      <c r="D15" s="378" t="s">
        <v>285</v>
      </c>
      <c r="E15" s="225"/>
      <c r="F15" s="225" t="s">
        <v>62</v>
      </c>
      <c r="G15" s="233"/>
      <c r="I15" s="233">
        <v>5</v>
      </c>
      <c r="J15" s="218" t="s">
        <v>241</v>
      </c>
      <c r="K15" s="233">
        <v>4</v>
      </c>
      <c r="L15" s="233">
        <v>6</v>
      </c>
      <c r="N15" s="218">
        <f>23*5.5</f>
        <v>126.5</v>
      </c>
      <c r="O15" s="240">
        <f>N15*2</f>
        <v>253</v>
      </c>
      <c r="P15" s="233"/>
      <c r="Q15" s="233"/>
      <c r="R15" s="233"/>
    </row>
    <row r="16" spans="1:18" x14ac:dyDescent="0.2">
      <c r="A16" s="283" t="s">
        <v>273</v>
      </c>
      <c r="B16" s="226"/>
      <c r="C16" s="225">
        <v>800</v>
      </c>
      <c r="D16" s="378" t="s">
        <v>241</v>
      </c>
      <c r="E16" s="225"/>
      <c r="F16" s="225" t="s">
        <v>43</v>
      </c>
      <c r="G16" s="233"/>
      <c r="I16" s="233">
        <v>6</v>
      </c>
      <c r="J16" s="218" t="s">
        <v>62</v>
      </c>
      <c r="K16" s="233">
        <v>2</v>
      </c>
      <c r="L16" s="233">
        <v>8</v>
      </c>
      <c r="O16" s="241"/>
    </row>
    <row r="17" spans="1:18" ht="13.5" thickBot="1" x14ac:dyDescent="0.25">
      <c r="A17" s="285"/>
      <c r="B17" s="222"/>
      <c r="C17" s="225">
        <v>900</v>
      </c>
      <c r="D17" s="378" t="s">
        <v>47</v>
      </c>
      <c r="E17" s="225"/>
      <c r="F17" s="225" t="s">
        <v>240</v>
      </c>
      <c r="G17" s="233"/>
      <c r="I17" s="233"/>
      <c r="K17" s="233">
        <f>SUM(K11:K16)</f>
        <v>30</v>
      </c>
      <c r="L17" s="233">
        <f>SUM(L11:L16)</f>
        <v>30</v>
      </c>
      <c r="P17" s="289"/>
      <c r="Q17" s="233"/>
      <c r="R17" s="233"/>
    </row>
    <row r="18" spans="1:18" x14ac:dyDescent="0.2">
      <c r="A18" s="284">
        <f>A15+7</f>
        <v>44705</v>
      </c>
      <c r="B18" s="230">
        <v>5</v>
      </c>
      <c r="C18" s="225">
        <v>700</v>
      </c>
      <c r="D18" s="378" t="s">
        <v>43</v>
      </c>
      <c r="E18" s="225"/>
      <c r="F18" s="225" t="s">
        <v>240</v>
      </c>
      <c r="G18" s="233"/>
      <c r="L18" s="233"/>
    </row>
    <row r="19" spans="1:18" x14ac:dyDescent="0.2">
      <c r="A19" s="283" t="s">
        <v>273</v>
      </c>
      <c r="B19" s="232"/>
      <c r="C19" s="225">
        <v>800</v>
      </c>
      <c r="D19" s="225" t="s">
        <v>62</v>
      </c>
      <c r="E19" s="225"/>
      <c r="F19" s="378" t="s">
        <v>47</v>
      </c>
      <c r="G19" s="233"/>
      <c r="I19" s="237"/>
      <c r="J19" s="237"/>
      <c r="K19" s="237"/>
    </row>
    <row r="20" spans="1:18" ht="13.5" thickBot="1" x14ac:dyDescent="0.25">
      <c r="A20" s="285"/>
      <c r="B20" s="231"/>
      <c r="C20" s="225">
        <v>900</v>
      </c>
      <c r="D20" s="378" t="s">
        <v>285</v>
      </c>
      <c r="E20" s="225"/>
      <c r="F20" s="225" t="s">
        <v>241</v>
      </c>
      <c r="G20" s="233"/>
      <c r="I20" s="357"/>
      <c r="J20" s="357"/>
      <c r="K20" s="233"/>
      <c r="L20" s="233"/>
      <c r="M20" s="233"/>
      <c r="N20" s="233"/>
    </row>
    <row r="21" spans="1:18" x14ac:dyDescent="0.2">
      <c r="A21" s="284">
        <f>A18+7</f>
        <v>44712</v>
      </c>
      <c r="B21" s="355">
        <v>6</v>
      </c>
      <c r="C21" s="225">
        <v>700</v>
      </c>
      <c r="D21" s="225" t="s">
        <v>241</v>
      </c>
      <c r="E21" s="225"/>
      <c r="F21" s="378" t="s">
        <v>43</v>
      </c>
      <c r="G21" s="233"/>
      <c r="I21" s="357"/>
      <c r="J21" s="357"/>
      <c r="K21" s="233"/>
      <c r="L21" s="233"/>
      <c r="M21" s="233"/>
      <c r="N21" s="233"/>
    </row>
    <row r="22" spans="1:18" x14ac:dyDescent="0.2">
      <c r="A22" s="283" t="s">
        <v>273</v>
      </c>
      <c r="B22" s="232"/>
      <c r="C22" s="225">
        <v>800</v>
      </c>
      <c r="D22" s="225" t="s">
        <v>285</v>
      </c>
      <c r="E22" s="225"/>
      <c r="F22" s="378" t="s">
        <v>62</v>
      </c>
      <c r="G22" s="233"/>
      <c r="I22" s="357"/>
      <c r="J22" s="357"/>
      <c r="K22" s="233"/>
      <c r="L22" s="233"/>
      <c r="M22" s="233"/>
      <c r="N22" s="233"/>
    </row>
    <row r="23" spans="1:18" ht="13.5" thickBot="1" x14ac:dyDescent="0.25">
      <c r="A23" s="285"/>
      <c r="B23" s="231"/>
      <c r="C23" s="225">
        <v>900</v>
      </c>
      <c r="D23" s="378" t="s">
        <v>47</v>
      </c>
      <c r="E23" s="225"/>
      <c r="F23" s="225" t="s">
        <v>240</v>
      </c>
      <c r="G23" s="233"/>
      <c r="I23" s="357"/>
      <c r="J23" s="233"/>
      <c r="K23" s="233"/>
      <c r="L23" s="233"/>
      <c r="M23" s="233"/>
      <c r="N23" s="233"/>
    </row>
    <row r="24" spans="1:18" x14ac:dyDescent="0.2">
      <c r="A24" s="283">
        <f>A21+7</f>
        <v>44719</v>
      </c>
      <c r="B24" s="322">
        <v>7</v>
      </c>
      <c r="C24" s="225">
        <v>700</v>
      </c>
      <c r="D24" s="378" t="s">
        <v>241</v>
      </c>
      <c r="E24" s="225"/>
      <c r="F24" s="225" t="s">
        <v>47</v>
      </c>
      <c r="G24" s="233"/>
      <c r="I24" s="357"/>
      <c r="J24" s="233"/>
      <c r="K24" s="233"/>
      <c r="L24" s="233"/>
      <c r="M24" s="233"/>
      <c r="N24" s="233"/>
    </row>
    <row r="25" spans="1:18" x14ac:dyDescent="0.2">
      <c r="A25" s="283" t="s">
        <v>273</v>
      </c>
      <c r="B25" s="232"/>
      <c r="C25" s="225">
        <v>800</v>
      </c>
      <c r="D25" s="225" t="s">
        <v>62</v>
      </c>
      <c r="E25" s="225"/>
      <c r="F25" s="391" t="s">
        <v>240</v>
      </c>
      <c r="G25" s="233"/>
      <c r="I25" s="358"/>
      <c r="J25" s="233"/>
      <c r="K25" s="233"/>
      <c r="L25" s="233"/>
      <c r="M25" s="233"/>
      <c r="N25" s="233"/>
    </row>
    <row r="26" spans="1:18" x14ac:dyDescent="0.2">
      <c r="A26" s="283"/>
      <c r="B26" s="232"/>
      <c r="C26" s="225">
        <v>900</v>
      </c>
      <c r="D26" s="225" t="s">
        <v>285</v>
      </c>
      <c r="E26" s="225"/>
      <c r="F26" s="378" t="s">
        <v>43</v>
      </c>
      <c r="G26" s="233"/>
      <c r="H26" s="218">
        <v>1</v>
      </c>
      <c r="I26" s="233"/>
      <c r="J26" s="233"/>
      <c r="K26" s="233"/>
      <c r="L26" s="233"/>
      <c r="M26" s="233"/>
      <c r="N26" s="233"/>
    </row>
    <row r="27" spans="1:18" x14ac:dyDescent="0.2">
      <c r="A27" s="386">
        <v>44726</v>
      </c>
      <c r="B27" s="301" t="s">
        <v>111</v>
      </c>
      <c r="C27" s="225"/>
      <c r="D27" s="225" t="s">
        <v>351</v>
      </c>
      <c r="E27" s="225"/>
      <c r="F27" s="225"/>
      <c r="G27" s="233"/>
      <c r="I27" s="233"/>
      <c r="J27" s="233"/>
      <c r="K27" s="233"/>
      <c r="L27" s="233"/>
      <c r="M27" s="233"/>
      <c r="N27" s="233"/>
    </row>
    <row r="28" spans="1:18" x14ac:dyDescent="0.2">
      <c r="A28" s="386">
        <v>44733</v>
      </c>
      <c r="B28" s="301" t="s">
        <v>111</v>
      </c>
      <c r="C28" s="225"/>
      <c r="D28" s="225" t="s">
        <v>352</v>
      </c>
      <c r="E28" s="225"/>
      <c r="F28" s="225"/>
      <c r="G28" s="233"/>
      <c r="I28" s="233"/>
      <c r="J28" s="233"/>
      <c r="K28" s="233"/>
      <c r="L28" s="233"/>
      <c r="M28" s="233"/>
      <c r="N28" s="233"/>
    </row>
    <row r="29" spans="1:18" x14ac:dyDescent="0.2">
      <c r="A29" s="386">
        <v>44740</v>
      </c>
      <c r="B29" s="301" t="s">
        <v>111</v>
      </c>
      <c r="C29" s="225"/>
      <c r="D29" s="225" t="s">
        <v>352</v>
      </c>
      <c r="E29" s="225"/>
      <c r="F29" s="225"/>
      <c r="G29" s="233"/>
      <c r="I29" s="233"/>
      <c r="J29" s="233"/>
      <c r="K29" s="233"/>
      <c r="L29" s="233"/>
      <c r="M29" s="233"/>
      <c r="N29" s="233"/>
    </row>
    <row r="30" spans="1:18" x14ac:dyDescent="0.2">
      <c r="A30" s="283">
        <v>44747</v>
      </c>
      <c r="B30" s="322">
        <v>8</v>
      </c>
      <c r="C30" s="225">
        <v>700</v>
      </c>
      <c r="D30" s="225" t="s">
        <v>285</v>
      </c>
      <c r="E30" s="225"/>
      <c r="F30" s="378" t="s">
        <v>240</v>
      </c>
      <c r="G30" s="233"/>
    </row>
    <row r="31" spans="1:18" x14ac:dyDescent="0.2">
      <c r="A31" s="283" t="s">
        <v>273</v>
      </c>
      <c r="B31" s="232"/>
      <c r="C31" s="225">
        <v>800</v>
      </c>
      <c r="D31" s="225" t="s">
        <v>47</v>
      </c>
      <c r="E31" s="225"/>
      <c r="F31" s="378" t="s">
        <v>43</v>
      </c>
      <c r="G31" s="233"/>
    </row>
    <row r="32" spans="1:18" ht="13.5" thickBot="1" x14ac:dyDescent="0.25">
      <c r="A32" s="285"/>
      <c r="B32" s="231"/>
      <c r="C32" s="225">
        <v>900</v>
      </c>
      <c r="D32" s="225" t="s">
        <v>62</v>
      </c>
      <c r="E32" s="225"/>
      <c r="F32" s="391" t="s">
        <v>241</v>
      </c>
      <c r="G32" s="233"/>
    </row>
    <row r="33" spans="1:15" x14ac:dyDescent="0.2">
      <c r="A33" s="284">
        <f>A30+7</f>
        <v>44754</v>
      </c>
      <c r="B33" s="230">
        <v>9</v>
      </c>
      <c r="C33" s="225">
        <v>700</v>
      </c>
      <c r="D33" s="225" t="s">
        <v>62</v>
      </c>
      <c r="E33" s="225"/>
      <c r="F33" s="391" t="s">
        <v>43</v>
      </c>
      <c r="G33" s="233"/>
      <c r="O33" s="218">
        <f>6*12+6</f>
        <v>78</v>
      </c>
    </row>
    <row r="34" spans="1:15" x14ac:dyDescent="0.2">
      <c r="A34" s="283" t="s">
        <v>273</v>
      </c>
      <c r="B34" s="226"/>
      <c r="C34" s="225">
        <v>800</v>
      </c>
      <c r="D34" s="391" t="s">
        <v>240</v>
      </c>
      <c r="E34" s="225"/>
      <c r="F34" s="225" t="s">
        <v>241</v>
      </c>
      <c r="G34" s="233"/>
      <c r="O34" s="218">
        <f>O33/36</f>
        <v>2.1666666666666665</v>
      </c>
    </row>
    <row r="35" spans="1:15" ht="13.5" thickBot="1" x14ac:dyDescent="0.25">
      <c r="A35" s="321"/>
      <c r="B35" s="222"/>
      <c r="C35" s="225">
        <v>900</v>
      </c>
      <c r="D35" s="391" t="s">
        <v>285</v>
      </c>
      <c r="E35" s="225"/>
      <c r="F35" s="225" t="s">
        <v>47</v>
      </c>
      <c r="G35" s="233"/>
    </row>
    <row r="36" spans="1:15" x14ac:dyDescent="0.2">
      <c r="A36" s="284">
        <f>A33+7</f>
        <v>44761</v>
      </c>
      <c r="B36" s="226">
        <v>10</v>
      </c>
      <c r="C36" s="225">
        <v>700</v>
      </c>
      <c r="D36" s="225" t="s">
        <v>285</v>
      </c>
      <c r="E36" s="225"/>
      <c r="F36" s="378" t="s">
        <v>241</v>
      </c>
      <c r="G36" s="233"/>
    </row>
    <row r="37" spans="1:15" x14ac:dyDescent="0.2">
      <c r="A37" s="295"/>
      <c r="B37" s="226"/>
      <c r="C37" s="225">
        <v>800</v>
      </c>
      <c r="D37" s="391" t="s">
        <v>43</v>
      </c>
      <c r="E37" s="225"/>
      <c r="F37" s="225" t="s">
        <v>240</v>
      </c>
      <c r="G37" s="233"/>
    </row>
    <row r="38" spans="1:15" x14ac:dyDescent="0.2">
      <c r="A38" s="295"/>
      <c r="B38" s="226"/>
      <c r="C38" s="225">
        <v>900</v>
      </c>
      <c r="D38" s="225" t="s">
        <v>62</v>
      </c>
      <c r="E38" s="225"/>
      <c r="F38" s="378" t="s">
        <v>47</v>
      </c>
      <c r="G38" s="233"/>
    </row>
    <row r="39" spans="1:15" x14ac:dyDescent="0.2">
      <c r="A39" s="386">
        <v>44768</v>
      </c>
      <c r="B39" s="388" t="s">
        <v>111</v>
      </c>
      <c r="C39" s="225"/>
      <c r="D39" s="225" t="s">
        <v>350</v>
      </c>
      <c r="E39" s="225"/>
      <c r="F39" s="225"/>
      <c r="G39" s="233"/>
    </row>
    <row r="40" spans="1:15" ht="13.5" thickBot="1" x14ac:dyDescent="0.25">
      <c r="A40" s="389">
        <v>44775</v>
      </c>
      <c r="B40" s="390" t="s">
        <v>111</v>
      </c>
      <c r="C40" s="296"/>
      <c r="D40" s="296" t="s">
        <v>353</v>
      </c>
      <c r="E40" s="296"/>
      <c r="F40" s="296"/>
      <c r="G40" s="233"/>
    </row>
    <row r="41" spans="1:15" x14ac:dyDescent="0.2">
      <c r="A41" s="284">
        <v>44782</v>
      </c>
      <c r="B41" s="304" t="s">
        <v>342</v>
      </c>
      <c r="C41" s="229">
        <v>700</v>
      </c>
      <c r="D41" s="229" t="s">
        <v>285</v>
      </c>
      <c r="E41" s="229"/>
      <c r="F41" s="392" t="s">
        <v>241</v>
      </c>
      <c r="G41" s="237"/>
    </row>
    <row r="42" spans="1:15" x14ac:dyDescent="0.2">
      <c r="A42" s="283" t="s">
        <v>273</v>
      </c>
      <c r="B42" s="232" t="s">
        <v>343</v>
      </c>
      <c r="C42" s="225">
        <v>800</v>
      </c>
      <c r="D42" s="391" t="s">
        <v>240</v>
      </c>
      <c r="E42" s="225"/>
      <c r="F42" s="310" t="s">
        <v>62</v>
      </c>
      <c r="G42" s="237"/>
    </row>
    <row r="43" spans="1:15" ht="13.5" thickBot="1" x14ac:dyDescent="0.25">
      <c r="A43" s="321"/>
      <c r="B43" s="231"/>
      <c r="C43" s="221">
        <v>900</v>
      </c>
      <c r="D43" s="221" t="s">
        <v>81</v>
      </c>
      <c r="E43" s="221"/>
      <c r="F43" s="314" t="s">
        <v>81</v>
      </c>
      <c r="G43" s="237"/>
    </row>
    <row r="44" spans="1:15" x14ac:dyDescent="0.2">
      <c r="A44" s="284">
        <f>A41+7</f>
        <v>44789</v>
      </c>
      <c r="B44" s="304" t="s">
        <v>344</v>
      </c>
      <c r="C44" s="229">
        <v>700</v>
      </c>
      <c r="D44" s="229" t="s">
        <v>47</v>
      </c>
      <c r="E44" s="229"/>
      <c r="F44" s="308" t="s">
        <v>241</v>
      </c>
      <c r="G44" s="237"/>
      <c r="L44" s="218">
        <v>197</v>
      </c>
    </row>
    <row r="45" spans="1:15" x14ac:dyDescent="0.2">
      <c r="A45" s="283" t="s">
        <v>273</v>
      </c>
      <c r="B45" s="232" t="s">
        <v>345</v>
      </c>
      <c r="C45" s="225">
        <v>800</v>
      </c>
      <c r="D45" s="225" t="s">
        <v>120</v>
      </c>
      <c r="E45" s="225"/>
      <c r="F45" s="310" t="s">
        <v>240</v>
      </c>
      <c r="G45" s="237"/>
      <c r="L45" s="218">
        <f>L44/6</f>
        <v>32.833333333333336</v>
      </c>
    </row>
    <row r="46" spans="1:15" ht="13.5" thickBot="1" x14ac:dyDescent="0.25">
      <c r="A46" s="321"/>
      <c r="B46" s="222" t="s">
        <v>347</v>
      </c>
      <c r="C46" s="221">
        <v>900</v>
      </c>
      <c r="D46" s="221" t="s">
        <v>340</v>
      </c>
      <c r="E46" s="221"/>
      <c r="F46" s="314" t="s">
        <v>341</v>
      </c>
      <c r="G46" s="237"/>
    </row>
    <row r="47" spans="1:15" x14ac:dyDescent="0.2">
      <c r="A47" s="356"/>
      <c r="B47" s="232"/>
      <c r="C47" s="233"/>
      <c r="D47" s="233"/>
      <c r="E47" s="289"/>
      <c r="F47" s="233"/>
      <c r="G47" s="237"/>
    </row>
    <row r="48" spans="1:15" x14ac:dyDescent="0.2">
      <c r="A48" s="356"/>
      <c r="B48" s="232"/>
      <c r="C48" s="233"/>
      <c r="D48" s="233"/>
      <c r="E48" s="289"/>
      <c r="F48" s="233"/>
      <c r="G48" s="237"/>
    </row>
    <row r="49" spans="1:6" x14ac:dyDescent="0.2">
      <c r="C49" s="233"/>
      <c r="E49" s="233"/>
      <c r="F49" s="289"/>
    </row>
    <row r="52" spans="1:6" x14ac:dyDescent="0.2">
      <c r="A52" s="356"/>
      <c r="B52" s="232"/>
      <c r="C52" s="233"/>
      <c r="D52" s="233"/>
      <c r="E52" s="289"/>
      <c r="F52" s="233"/>
    </row>
    <row r="53" spans="1:6" x14ac:dyDescent="0.2">
      <c r="A53" s="226"/>
      <c r="B53" s="232"/>
      <c r="C53" s="233"/>
      <c r="D53" s="233"/>
      <c r="E53" s="289"/>
      <c r="F53" s="233"/>
    </row>
    <row r="54" spans="1:6" x14ac:dyDescent="0.2">
      <c r="A54" s="226"/>
      <c r="B54" s="232"/>
      <c r="C54" s="233"/>
      <c r="D54" s="233"/>
      <c r="E54" s="289"/>
      <c r="F54" s="233"/>
    </row>
    <row r="55" spans="1:6" x14ac:dyDescent="0.2">
      <c r="A55" s="356"/>
      <c r="B55" s="232"/>
      <c r="C55" s="233"/>
      <c r="D55" s="233"/>
      <c r="E55" s="289"/>
      <c r="F55" s="233"/>
    </row>
    <row r="56" spans="1:6" x14ac:dyDescent="0.2">
      <c r="A56" s="356"/>
      <c r="B56" s="232"/>
      <c r="C56" s="233"/>
      <c r="D56" s="233"/>
      <c r="E56" s="289"/>
      <c r="F56" s="233"/>
    </row>
    <row r="57" spans="1:6" x14ac:dyDescent="0.2">
      <c r="C57" s="233"/>
      <c r="E57" s="233"/>
      <c r="F57" s="289"/>
    </row>
  </sheetData>
  <pageMargins left="0.75" right="0.75" top="1" bottom="1" header="0.5" footer="0.5"/>
  <pageSetup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51"/>
  <sheetViews>
    <sheetView workbookViewId="0">
      <selection activeCell="A17" sqref="A17"/>
    </sheetView>
  </sheetViews>
  <sheetFormatPr defaultRowHeight="15" x14ac:dyDescent="0.25"/>
  <cols>
    <col min="1" max="1" width="27.42578125" customWidth="1"/>
    <col min="2" max="2" width="15.28515625" customWidth="1"/>
    <col min="3" max="5" width="9.140625" customWidth="1"/>
    <col min="6" max="6" width="17.85546875" customWidth="1"/>
    <col min="7" max="7" width="15.140625" customWidth="1"/>
    <col min="8" max="8" width="18.7109375" customWidth="1"/>
    <col min="10" max="12" width="0" hidden="1" customWidth="1"/>
    <col min="13" max="13" width="17" customWidth="1"/>
  </cols>
  <sheetData>
    <row r="1" spans="1:13" ht="16.5" thickBot="1" x14ac:dyDescent="0.3">
      <c r="A1" s="243" t="s">
        <v>100</v>
      </c>
      <c r="B1" s="244" t="s">
        <v>3</v>
      </c>
      <c r="C1" s="245" t="s">
        <v>101</v>
      </c>
      <c r="D1" s="246" t="s">
        <v>102</v>
      </c>
      <c r="E1" s="246" t="s">
        <v>264</v>
      </c>
      <c r="F1" s="246" t="s">
        <v>265</v>
      </c>
    </row>
    <row r="2" spans="1:13" ht="15.75" x14ac:dyDescent="0.25">
      <c r="A2" s="247" t="s">
        <v>349</v>
      </c>
      <c r="B2" s="248" t="s">
        <v>256</v>
      </c>
      <c r="C2" s="251" t="s">
        <v>214</v>
      </c>
      <c r="D2" s="267"/>
      <c r="E2" s="278"/>
      <c r="F2" s="271"/>
    </row>
    <row r="3" spans="1:13" ht="15.75" x14ac:dyDescent="0.25">
      <c r="A3" s="250" t="s">
        <v>226</v>
      </c>
      <c r="B3" s="255" t="s">
        <v>256</v>
      </c>
      <c r="C3" s="251" t="s">
        <v>214</v>
      </c>
      <c r="D3" s="267"/>
      <c r="E3" s="279"/>
      <c r="F3" s="272"/>
      <c r="H3" t="s">
        <v>328</v>
      </c>
    </row>
    <row r="4" spans="1:13" ht="15.75" x14ac:dyDescent="0.25">
      <c r="A4" s="250" t="s">
        <v>373</v>
      </c>
      <c r="B4" s="255" t="s">
        <v>256</v>
      </c>
      <c r="C4" s="251" t="s">
        <v>214</v>
      </c>
      <c r="D4" s="268" t="s">
        <v>214</v>
      </c>
      <c r="E4" s="279"/>
      <c r="F4" s="272"/>
      <c r="H4" s="250" t="s">
        <v>174</v>
      </c>
      <c r="I4" s="255" t="s">
        <v>256</v>
      </c>
      <c r="J4" s="252" t="s">
        <v>214</v>
      </c>
      <c r="K4" s="268" t="s">
        <v>324</v>
      </c>
      <c r="L4" s="279"/>
      <c r="M4" s="250" t="s">
        <v>296</v>
      </c>
    </row>
    <row r="5" spans="1:13" ht="30.75" x14ac:dyDescent="0.25">
      <c r="A5" s="250" t="s">
        <v>174</v>
      </c>
      <c r="B5" s="255" t="s">
        <v>256</v>
      </c>
      <c r="C5" s="252" t="s">
        <v>214</v>
      </c>
      <c r="D5" s="268"/>
      <c r="E5" s="279"/>
      <c r="F5" s="272" t="s">
        <v>296</v>
      </c>
      <c r="G5" s="250"/>
      <c r="H5" s="250" t="s">
        <v>257</v>
      </c>
      <c r="I5" s="258" t="s">
        <v>120</v>
      </c>
      <c r="J5" s="251" t="s">
        <v>214</v>
      </c>
      <c r="K5" s="267" t="s">
        <v>324</v>
      </c>
      <c r="L5" s="279"/>
      <c r="M5" s="250" t="s">
        <v>326</v>
      </c>
    </row>
    <row r="6" spans="1:13" ht="15.75" x14ac:dyDescent="0.25">
      <c r="A6" s="250" t="s">
        <v>374</v>
      </c>
      <c r="B6" s="255" t="s">
        <v>256</v>
      </c>
      <c r="C6" s="252" t="s">
        <v>214</v>
      </c>
      <c r="D6" s="268"/>
      <c r="E6" s="279"/>
      <c r="F6" s="272"/>
      <c r="H6" s="250" t="s">
        <v>291</v>
      </c>
      <c r="I6" s="258" t="s">
        <v>120</v>
      </c>
      <c r="J6" s="251" t="s">
        <v>214</v>
      </c>
      <c r="K6" s="267" t="s">
        <v>324</v>
      </c>
      <c r="L6" s="279"/>
      <c r="M6" s="250" t="s">
        <v>329</v>
      </c>
    </row>
    <row r="7" spans="1:13" ht="16.5" thickBot="1" x14ac:dyDescent="0.3">
      <c r="A7" s="253" t="s">
        <v>323</v>
      </c>
      <c r="B7" s="256" t="s">
        <v>256</v>
      </c>
      <c r="C7" s="254" t="s">
        <v>214</v>
      </c>
      <c r="D7" s="269" t="s">
        <v>214</v>
      </c>
      <c r="E7" s="280"/>
      <c r="F7" s="273"/>
      <c r="H7" s="261" t="s">
        <v>297</v>
      </c>
      <c r="I7" s="324" t="s">
        <v>120</v>
      </c>
      <c r="J7" s="365"/>
      <c r="K7" s="366"/>
      <c r="L7" s="282"/>
      <c r="M7" s="250" t="s">
        <v>307</v>
      </c>
    </row>
    <row r="8" spans="1:13" ht="15.75" x14ac:dyDescent="0.25">
      <c r="A8" s="250" t="s">
        <v>172</v>
      </c>
      <c r="B8" s="255" t="s">
        <v>171</v>
      </c>
      <c r="C8" s="405"/>
      <c r="D8" s="267"/>
      <c r="E8" s="279"/>
      <c r="F8" s="272"/>
      <c r="H8" s="250" t="s">
        <v>293</v>
      </c>
      <c r="I8" s="264" t="s">
        <v>286</v>
      </c>
      <c r="J8" s="251" t="s">
        <v>214</v>
      </c>
      <c r="K8" s="267" t="s">
        <v>324</v>
      </c>
      <c r="L8" s="279"/>
      <c r="M8" s="250" t="s">
        <v>327</v>
      </c>
    </row>
    <row r="9" spans="1:13" ht="16.5" thickBot="1" x14ac:dyDescent="0.3">
      <c r="A9" s="250" t="s">
        <v>145</v>
      </c>
      <c r="B9" s="255" t="s">
        <v>171</v>
      </c>
      <c r="C9" s="405"/>
      <c r="D9" s="267"/>
      <c r="E9" s="279"/>
      <c r="F9" s="272"/>
      <c r="H9" s="253" t="s">
        <v>260</v>
      </c>
      <c r="I9" s="368" t="s">
        <v>286</v>
      </c>
      <c r="J9" s="260" t="s">
        <v>214</v>
      </c>
      <c r="K9" s="270">
        <v>50</v>
      </c>
      <c r="L9" s="280"/>
      <c r="M9" s="250" t="s">
        <v>305</v>
      </c>
    </row>
    <row r="10" spans="1:13" ht="15.75" x14ac:dyDescent="0.25">
      <c r="A10" s="250" t="s">
        <v>360</v>
      </c>
      <c r="B10" s="255" t="s">
        <v>171</v>
      </c>
      <c r="C10" s="252" t="s">
        <v>214</v>
      </c>
      <c r="D10" s="268" t="s">
        <v>214</v>
      </c>
      <c r="E10" s="279"/>
      <c r="F10" s="272"/>
      <c r="H10" s="247" t="s">
        <v>136</v>
      </c>
      <c r="I10" s="248" t="s">
        <v>94</v>
      </c>
      <c r="J10" s="249" t="s">
        <v>214</v>
      </c>
      <c r="K10" s="266" t="s">
        <v>324</v>
      </c>
      <c r="L10" s="278"/>
      <c r="M10" s="250" t="s">
        <v>267</v>
      </c>
    </row>
    <row r="11" spans="1:13" ht="30.75" x14ac:dyDescent="0.25">
      <c r="A11" s="250" t="s">
        <v>361</v>
      </c>
      <c r="B11" s="255" t="s">
        <v>171</v>
      </c>
      <c r="C11" s="252" t="s">
        <v>214</v>
      </c>
      <c r="D11" s="268" t="s">
        <v>214</v>
      </c>
      <c r="E11" s="279"/>
      <c r="F11" s="272"/>
      <c r="H11" s="250" t="s">
        <v>103</v>
      </c>
      <c r="I11" s="255" t="s">
        <v>94</v>
      </c>
      <c r="J11" s="251" t="s">
        <v>214</v>
      </c>
      <c r="K11" s="267" t="s">
        <v>324</v>
      </c>
      <c r="L11" s="279"/>
      <c r="M11" s="250" t="s">
        <v>271</v>
      </c>
    </row>
    <row r="12" spans="1:13" ht="15.75" x14ac:dyDescent="0.25">
      <c r="A12" s="250" t="s">
        <v>362</v>
      </c>
      <c r="B12" s="255" t="s">
        <v>171</v>
      </c>
      <c r="C12" s="252" t="s">
        <v>214</v>
      </c>
      <c r="D12" s="326"/>
      <c r="E12" s="279"/>
      <c r="F12" s="272"/>
      <c r="H12" s="250" t="s">
        <v>198</v>
      </c>
      <c r="I12" s="255" t="s">
        <v>251</v>
      </c>
      <c r="J12" s="251" t="s">
        <v>214</v>
      </c>
      <c r="K12" s="364" t="s">
        <v>325</v>
      </c>
      <c r="L12" s="279"/>
      <c r="M12" s="250" t="s">
        <v>268</v>
      </c>
    </row>
    <row r="13" spans="1:13" ht="16.5" thickBot="1" x14ac:dyDescent="0.3">
      <c r="A13" s="253" t="s">
        <v>363</v>
      </c>
      <c r="B13" s="256" t="s">
        <v>171</v>
      </c>
      <c r="C13" s="254" t="s">
        <v>214</v>
      </c>
      <c r="D13" s="269" t="s">
        <v>214</v>
      </c>
      <c r="E13" s="280"/>
      <c r="F13" s="273"/>
      <c r="H13" s="250" t="s">
        <v>199</v>
      </c>
      <c r="I13" s="255" t="s">
        <v>251</v>
      </c>
      <c r="J13" s="251" t="s">
        <v>214</v>
      </c>
      <c r="K13" s="364" t="s">
        <v>325</v>
      </c>
      <c r="L13" s="279"/>
      <c r="M13" s="250" t="s">
        <v>269</v>
      </c>
    </row>
    <row r="14" spans="1:13" ht="15.75" x14ac:dyDescent="0.25">
      <c r="A14" s="247" t="s">
        <v>227</v>
      </c>
      <c r="B14" s="257" t="s">
        <v>120</v>
      </c>
      <c r="C14" s="249" t="s">
        <v>214</v>
      </c>
      <c r="D14" s="266" t="s">
        <v>299</v>
      </c>
      <c r="E14" s="278"/>
      <c r="F14" s="271"/>
      <c r="H14" s="250" t="s">
        <v>160</v>
      </c>
      <c r="I14" s="255" t="s">
        <v>94</v>
      </c>
      <c r="J14" s="251" t="s">
        <v>214</v>
      </c>
      <c r="K14" s="267" t="s">
        <v>324</v>
      </c>
      <c r="L14" s="279"/>
      <c r="M14" s="250" t="s">
        <v>330</v>
      </c>
    </row>
    <row r="15" spans="1:13" ht="15.75" x14ac:dyDescent="0.25">
      <c r="A15" s="250" t="s">
        <v>221</v>
      </c>
      <c r="B15" s="258" t="s">
        <v>120</v>
      </c>
      <c r="C15" s="251" t="s">
        <v>214</v>
      </c>
      <c r="D15" s="267" t="s">
        <v>299</v>
      </c>
      <c r="E15" s="279"/>
      <c r="F15" s="272"/>
      <c r="H15" s="255" t="s">
        <v>355</v>
      </c>
      <c r="I15" s="255" t="s">
        <v>286</v>
      </c>
      <c r="J15" s="18"/>
      <c r="K15" s="18"/>
      <c r="L15" s="18"/>
      <c r="M15" s="255" t="s">
        <v>354</v>
      </c>
    </row>
    <row r="16" spans="1:13" ht="15.75" x14ac:dyDescent="0.25">
      <c r="A16" s="250" t="s">
        <v>291</v>
      </c>
      <c r="B16" s="258" t="s">
        <v>120</v>
      </c>
      <c r="C16" s="251" t="s">
        <v>214</v>
      </c>
      <c r="D16" s="267" t="s">
        <v>214</v>
      </c>
      <c r="E16" s="279"/>
      <c r="F16" s="272" t="s">
        <v>329</v>
      </c>
    </row>
    <row r="17" spans="1:9" ht="15.75" x14ac:dyDescent="0.25">
      <c r="A17" s="250" t="s">
        <v>257</v>
      </c>
      <c r="B17" s="258" t="s">
        <v>120</v>
      </c>
      <c r="C17" s="251" t="s">
        <v>214</v>
      </c>
      <c r="D17" s="267" t="s">
        <v>214</v>
      </c>
      <c r="E17" s="279"/>
      <c r="F17" s="272" t="s">
        <v>326</v>
      </c>
    </row>
    <row r="18" spans="1:9" ht="15.75" x14ac:dyDescent="0.25">
      <c r="A18" s="261" t="s">
        <v>297</v>
      </c>
      <c r="B18" s="324" t="s">
        <v>120</v>
      </c>
      <c r="C18" s="265" t="s">
        <v>214</v>
      </c>
      <c r="D18" s="325" t="s">
        <v>214</v>
      </c>
      <c r="E18" s="282"/>
      <c r="F18" s="276" t="s">
        <v>307</v>
      </c>
    </row>
    <row r="19" spans="1:9" ht="16.5" thickBot="1" x14ac:dyDescent="0.3">
      <c r="A19" s="253" t="s">
        <v>377</v>
      </c>
      <c r="B19" s="259" t="s">
        <v>120</v>
      </c>
      <c r="C19" s="260" t="s">
        <v>214</v>
      </c>
      <c r="D19" s="270" t="s">
        <v>214</v>
      </c>
      <c r="E19" s="280"/>
      <c r="F19" s="273"/>
    </row>
    <row r="20" spans="1:9" ht="16.5" thickBot="1" x14ac:dyDescent="0.3">
      <c r="A20" s="247" t="s">
        <v>177</v>
      </c>
      <c r="B20" s="248" t="s">
        <v>187</v>
      </c>
      <c r="C20" s="249" t="s">
        <v>214</v>
      </c>
      <c r="D20" s="266"/>
      <c r="E20" s="278"/>
      <c r="F20" s="271"/>
      <c r="H20" s="247" t="s">
        <v>161</v>
      </c>
      <c r="I20" s="248" t="s">
        <v>153</v>
      </c>
    </row>
    <row r="21" spans="1:9" ht="16.5" thickBot="1" x14ac:dyDescent="0.3">
      <c r="A21" s="263" t="s">
        <v>295</v>
      </c>
      <c r="B21" s="248" t="s">
        <v>187</v>
      </c>
      <c r="C21" s="274" t="s">
        <v>214</v>
      </c>
      <c r="D21" s="275"/>
      <c r="E21" s="281"/>
      <c r="F21" s="367"/>
      <c r="H21" s="263" t="s">
        <v>162</v>
      </c>
      <c r="I21" s="264" t="s">
        <v>153</v>
      </c>
    </row>
    <row r="22" spans="1:9" ht="16.5" thickBot="1" x14ac:dyDescent="0.3">
      <c r="A22" s="250" t="s">
        <v>204</v>
      </c>
      <c r="B22" s="248" t="s">
        <v>187</v>
      </c>
      <c r="C22" s="251" t="s">
        <v>214</v>
      </c>
      <c r="D22" s="267"/>
      <c r="E22" s="279"/>
      <c r="F22" s="272"/>
      <c r="H22" s="250" t="s">
        <v>357</v>
      </c>
      <c r="I22" s="264" t="s">
        <v>153</v>
      </c>
    </row>
    <row r="23" spans="1:9" ht="16.5" thickBot="1" x14ac:dyDescent="0.3">
      <c r="A23" s="250" t="s">
        <v>260</v>
      </c>
      <c r="B23" s="248" t="s">
        <v>187</v>
      </c>
      <c r="C23" s="251" t="s">
        <v>214</v>
      </c>
      <c r="D23" s="267"/>
      <c r="E23" s="279"/>
      <c r="F23" s="272"/>
      <c r="H23" s="250" t="s">
        <v>358</v>
      </c>
      <c r="I23" s="264" t="s">
        <v>153</v>
      </c>
    </row>
    <row r="24" spans="1:9" ht="16.5" thickBot="1" x14ac:dyDescent="0.3">
      <c r="A24" s="250" t="s">
        <v>293</v>
      </c>
      <c r="B24" s="248" t="s">
        <v>187</v>
      </c>
      <c r="C24" s="251" t="s">
        <v>214</v>
      </c>
      <c r="D24" s="267" t="s">
        <v>214</v>
      </c>
      <c r="E24" s="279"/>
      <c r="F24" s="272"/>
      <c r="H24" s="250" t="s">
        <v>163</v>
      </c>
      <c r="I24" s="264" t="s">
        <v>153</v>
      </c>
    </row>
    <row r="25" spans="1:9" ht="16.5" thickBot="1" x14ac:dyDescent="0.3">
      <c r="A25" s="250" t="s">
        <v>288</v>
      </c>
      <c r="B25" s="248" t="s">
        <v>187</v>
      </c>
      <c r="C25" s="251" t="s">
        <v>214</v>
      </c>
      <c r="D25" s="267" t="s">
        <v>214</v>
      </c>
      <c r="E25" s="279"/>
      <c r="F25" s="272"/>
      <c r="H25" s="250" t="s">
        <v>359</v>
      </c>
      <c r="I25" s="264" t="s">
        <v>153</v>
      </c>
    </row>
    <row r="26" spans="1:9" ht="15.75" x14ac:dyDescent="0.25">
      <c r="A26" s="247" t="s">
        <v>136</v>
      </c>
      <c r="B26" s="248" t="s">
        <v>94</v>
      </c>
      <c r="C26" s="406"/>
      <c r="D26" s="266"/>
      <c r="E26" s="278"/>
      <c r="F26" s="271" t="s">
        <v>267</v>
      </c>
    </row>
    <row r="27" spans="1:9" ht="15.75" x14ac:dyDescent="0.25">
      <c r="A27" s="250" t="s">
        <v>186</v>
      </c>
      <c r="B27" s="255" t="s">
        <v>94</v>
      </c>
      <c r="C27" s="405"/>
      <c r="D27" s="267"/>
      <c r="E27" s="279"/>
      <c r="F27" s="272"/>
      <c r="H27" t="s">
        <v>214</v>
      </c>
    </row>
    <row r="28" spans="1:9" ht="15.75" x14ac:dyDescent="0.25">
      <c r="A28" s="250" t="s">
        <v>165</v>
      </c>
      <c r="B28" s="255" t="s">
        <v>94</v>
      </c>
      <c r="C28" s="251" t="s">
        <v>214</v>
      </c>
      <c r="D28" s="267" t="s">
        <v>214</v>
      </c>
      <c r="E28" s="279"/>
      <c r="F28" s="272"/>
    </row>
    <row r="29" spans="1:9" ht="15.75" x14ac:dyDescent="0.25">
      <c r="A29" s="250" t="s">
        <v>103</v>
      </c>
      <c r="B29" s="255" t="s">
        <v>94</v>
      </c>
      <c r="C29" s="251" t="s">
        <v>214</v>
      </c>
      <c r="D29" s="267" t="s">
        <v>214</v>
      </c>
      <c r="E29" s="279"/>
      <c r="F29" s="272" t="s">
        <v>271</v>
      </c>
    </row>
    <row r="30" spans="1:9" ht="15.75" x14ac:dyDescent="0.25">
      <c r="A30" s="250" t="s">
        <v>105</v>
      </c>
      <c r="B30" s="255" t="s">
        <v>94</v>
      </c>
      <c r="C30" s="251" t="s">
        <v>214</v>
      </c>
      <c r="D30" s="267" t="s">
        <v>214</v>
      </c>
      <c r="E30" s="279"/>
      <c r="F30" s="272"/>
    </row>
    <row r="31" spans="1:9" ht="16.5" thickBot="1" x14ac:dyDescent="0.3">
      <c r="A31" s="253" t="s">
        <v>160</v>
      </c>
      <c r="B31" s="256" t="s">
        <v>94</v>
      </c>
      <c r="C31" s="260" t="s">
        <v>214</v>
      </c>
      <c r="D31" s="270" t="s">
        <v>214</v>
      </c>
      <c r="E31" s="280"/>
      <c r="F31" s="273" t="s">
        <v>330</v>
      </c>
      <c r="I31">
        <v>12456.5</v>
      </c>
    </row>
    <row r="32" spans="1:9" ht="16.5" thickBot="1" x14ac:dyDescent="0.3">
      <c r="A32" s="247" t="s">
        <v>375</v>
      </c>
      <c r="B32" s="248" t="s">
        <v>372</v>
      </c>
      <c r="C32" s="249" t="s">
        <v>214</v>
      </c>
      <c r="D32" s="249" t="s">
        <v>214</v>
      </c>
      <c r="E32" s="278"/>
      <c r="F32" s="271"/>
      <c r="I32">
        <v>10</v>
      </c>
    </row>
    <row r="33" spans="1:9" ht="16.5" thickBot="1" x14ac:dyDescent="0.3">
      <c r="A33" s="250" t="s">
        <v>225</v>
      </c>
      <c r="B33" s="248" t="s">
        <v>372</v>
      </c>
      <c r="C33" s="405"/>
      <c r="D33" s="251"/>
      <c r="E33" s="279"/>
      <c r="F33" s="272"/>
      <c r="I33">
        <v>60</v>
      </c>
    </row>
    <row r="34" spans="1:9" ht="16.5" thickBot="1" x14ac:dyDescent="0.3">
      <c r="A34" s="250" t="s">
        <v>376</v>
      </c>
      <c r="B34" s="248" t="s">
        <v>372</v>
      </c>
      <c r="C34" s="251" t="s">
        <v>214</v>
      </c>
      <c r="D34" s="251" t="s">
        <v>214</v>
      </c>
      <c r="E34" s="279"/>
      <c r="F34" s="272"/>
      <c r="I34">
        <v>65</v>
      </c>
    </row>
    <row r="35" spans="1:9" ht="16.5" thickBot="1" x14ac:dyDescent="0.3">
      <c r="A35" s="250" t="s">
        <v>104</v>
      </c>
      <c r="B35" s="248" t="s">
        <v>372</v>
      </c>
      <c r="C35" s="251" t="s">
        <v>214</v>
      </c>
      <c r="D35" s="251" t="s">
        <v>262</v>
      </c>
      <c r="E35" s="279"/>
      <c r="F35" s="272"/>
      <c r="I35">
        <v>75</v>
      </c>
    </row>
    <row r="36" spans="1:9" ht="16.5" thickBot="1" x14ac:dyDescent="0.3">
      <c r="A36" s="250" t="s">
        <v>348</v>
      </c>
      <c r="B36" s="248" t="s">
        <v>372</v>
      </c>
      <c r="C36" s="251" t="s">
        <v>214</v>
      </c>
      <c r="D36" s="251" t="s">
        <v>214</v>
      </c>
      <c r="E36" s="279"/>
      <c r="F36" s="272"/>
    </row>
    <row r="37" spans="1:9" ht="16.5" thickBot="1" x14ac:dyDescent="0.3">
      <c r="A37" s="253" t="s">
        <v>364</v>
      </c>
      <c r="B37" s="248" t="s">
        <v>372</v>
      </c>
      <c r="C37" s="260" t="s">
        <v>214</v>
      </c>
      <c r="D37" s="260" t="s">
        <v>214</v>
      </c>
      <c r="E37" s="280"/>
      <c r="F37" s="273"/>
    </row>
    <row r="38" spans="1:9" x14ac:dyDescent="0.25">
      <c r="E38" s="2"/>
    </row>
    <row r="39" spans="1:9" ht="15.75" x14ac:dyDescent="0.25">
      <c r="A39" s="369"/>
      <c r="D39" s="370">
        <f>SUM(D11:D38)</f>
        <v>0</v>
      </c>
    </row>
    <row r="40" spans="1:9" ht="15.75" x14ac:dyDescent="0.25">
      <c r="A40" s="363"/>
      <c r="B40" s="363"/>
    </row>
    <row r="41" spans="1:9" ht="15.75" x14ac:dyDescent="0.25">
      <c r="A41" s="385"/>
      <c r="B41" s="363"/>
    </row>
    <row r="42" spans="1:9" ht="15.75" x14ac:dyDescent="0.25">
      <c r="A42" s="363"/>
      <c r="B42" s="363"/>
    </row>
    <row r="44" spans="1:9" ht="15.75" x14ac:dyDescent="0.25">
      <c r="A44" s="363"/>
      <c r="B44" s="363"/>
    </row>
    <row r="45" spans="1:9" ht="15.75" x14ac:dyDescent="0.25">
      <c r="A45" s="363"/>
    </row>
    <row r="46" spans="1:9" ht="15.75" x14ac:dyDescent="0.25">
      <c r="A46" s="363"/>
    </row>
    <row r="47" spans="1:9" ht="15.75" x14ac:dyDescent="0.25">
      <c r="A47" s="363"/>
    </row>
    <row r="48" spans="1:9" ht="15.75" x14ac:dyDescent="0.25">
      <c r="A48" s="363"/>
    </row>
    <row r="49" spans="1:1" ht="15.75" x14ac:dyDescent="0.25">
      <c r="A49" s="363"/>
    </row>
    <row r="50" spans="1:1" ht="15.75" x14ac:dyDescent="0.25">
      <c r="A50" s="363"/>
    </row>
    <row r="51" spans="1:1" ht="15.75" x14ac:dyDescent="0.25">
      <c r="A51" s="363"/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51"/>
  <sheetViews>
    <sheetView topLeftCell="A16" zoomScale="98" zoomScaleNormal="98" workbookViewId="0">
      <selection activeCell="G39" sqref="G39"/>
    </sheetView>
  </sheetViews>
  <sheetFormatPr defaultColWidth="9.140625" defaultRowHeight="12.75" x14ac:dyDescent="0.2"/>
  <cols>
    <col min="1" max="4" width="9.140625" style="218"/>
    <col min="5" max="5" width="3.140625" style="218" customWidth="1"/>
    <col min="6" max="6" width="10" style="218" bestFit="1" customWidth="1"/>
    <col min="7" max="16384" width="9.140625" style="218"/>
  </cols>
  <sheetData>
    <row r="1" spans="1:21" x14ac:dyDescent="0.2">
      <c r="L1" s="233">
        <v>1</v>
      </c>
      <c r="M1" s="233">
        <v>2</v>
      </c>
      <c r="N1" s="233">
        <v>3</v>
      </c>
      <c r="O1" s="233">
        <v>4</v>
      </c>
      <c r="P1" s="233">
        <v>5</v>
      </c>
      <c r="Q1" s="233">
        <v>6</v>
      </c>
      <c r="R1" s="233">
        <v>7</v>
      </c>
      <c r="S1" s="233">
        <v>8</v>
      </c>
      <c r="T1" s="233">
        <v>9</v>
      </c>
      <c r="U1" s="233">
        <v>0</v>
      </c>
    </row>
    <row r="2" spans="1:21" ht="13.5" thickBot="1" x14ac:dyDescent="0.25">
      <c r="A2" s="237" t="s">
        <v>1</v>
      </c>
      <c r="B2" s="237" t="s">
        <v>255</v>
      </c>
      <c r="C2" s="237" t="s">
        <v>254</v>
      </c>
      <c r="K2" s="218" t="s">
        <v>43</v>
      </c>
      <c r="L2" s="240" t="s">
        <v>240</v>
      </c>
      <c r="M2" s="241" t="s">
        <v>62</v>
      </c>
      <c r="N2" s="239" t="s">
        <v>209</v>
      </c>
      <c r="O2" s="218" t="s">
        <v>47</v>
      </c>
      <c r="P2" s="242" t="s">
        <v>241</v>
      </c>
    </row>
    <row r="3" spans="1:21" x14ac:dyDescent="0.2">
      <c r="A3" s="284">
        <v>44207</v>
      </c>
      <c r="B3" s="230" t="s">
        <v>253</v>
      </c>
      <c r="C3" s="229">
        <v>700</v>
      </c>
      <c r="D3" s="374" t="s">
        <v>285</v>
      </c>
      <c r="E3" s="229"/>
      <c r="F3" s="308" t="s">
        <v>241</v>
      </c>
      <c r="K3" s="218" t="s">
        <v>62</v>
      </c>
      <c r="L3" s="238" t="s">
        <v>47</v>
      </c>
      <c r="M3" s="242" t="s">
        <v>43</v>
      </c>
      <c r="N3" s="218" t="s">
        <v>240</v>
      </c>
      <c r="O3" s="241" t="s">
        <v>241</v>
      </c>
      <c r="P3" s="239" t="s">
        <v>209</v>
      </c>
    </row>
    <row r="4" spans="1:21" x14ac:dyDescent="0.2">
      <c r="A4" s="283" t="s">
        <v>273</v>
      </c>
      <c r="B4" s="226"/>
      <c r="C4" s="225">
        <v>800</v>
      </c>
      <c r="D4" s="225" t="s">
        <v>43</v>
      </c>
      <c r="E4" s="225"/>
      <c r="F4" s="371" t="s">
        <v>240</v>
      </c>
      <c r="K4" s="218" t="s">
        <v>240</v>
      </c>
      <c r="L4" s="241" t="s">
        <v>43</v>
      </c>
      <c r="M4" s="218" t="s">
        <v>241</v>
      </c>
      <c r="N4" s="238" t="s">
        <v>62</v>
      </c>
      <c r="O4" s="242" t="s">
        <v>209</v>
      </c>
      <c r="P4" s="240" t="s">
        <v>47</v>
      </c>
    </row>
    <row r="5" spans="1:21" ht="13.5" thickBot="1" x14ac:dyDescent="0.25">
      <c r="A5" s="285"/>
      <c r="B5" s="222"/>
      <c r="C5" s="221">
        <v>900</v>
      </c>
      <c r="D5" s="372" t="s">
        <v>62</v>
      </c>
      <c r="E5" s="221"/>
      <c r="F5" s="314" t="s">
        <v>47</v>
      </c>
      <c r="K5" s="218" t="s">
        <v>47</v>
      </c>
      <c r="L5" s="239" t="s">
        <v>62</v>
      </c>
      <c r="M5" s="238" t="s">
        <v>209</v>
      </c>
      <c r="N5" s="242" t="s">
        <v>241</v>
      </c>
      <c r="O5" s="240" t="s">
        <v>43</v>
      </c>
      <c r="P5" s="218" t="s">
        <v>240</v>
      </c>
    </row>
    <row r="6" spans="1:21" x14ac:dyDescent="0.2">
      <c r="A6" s="284">
        <f>A3+7</f>
        <v>44214</v>
      </c>
      <c r="B6" s="230" t="s">
        <v>252</v>
      </c>
      <c r="C6" s="229">
        <v>700</v>
      </c>
      <c r="D6" s="229" t="s">
        <v>240</v>
      </c>
      <c r="E6" s="229"/>
      <c r="F6" s="375" t="s">
        <v>241</v>
      </c>
      <c r="G6" s="233"/>
      <c r="H6" s="289"/>
      <c r="I6" s="289"/>
      <c r="K6" s="218" t="s">
        <v>209</v>
      </c>
      <c r="L6" s="242" t="s">
        <v>241</v>
      </c>
      <c r="M6" s="239" t="s">
        <v>47</v>
      </c>
      <c r="N6" s="240" t="s">
        <v>43</v>
      </c>
      <c r="O6" s="238" t="s">
        <v>240</v>
      </c>
      <c r="P6" s="241" t="s">
        <v>62</v>
      </c>
    </row>
    <row r="7" spans="1:21" x14ac:dyDescent="0.2">
      <c r="A7" s="283" t="s">
        <v>273</v>
      </c>
      <c r="B7" s="226"/>
      <c r="C7" s="225">
        <v>800</v>
      </c>
      <c r="D7" s="373" t="s">
        <v>285</v>
      </c>
      <c r="E7" s="225"/>
      <c r="F7" s="310" t="s">
        <v>47</v>
      </c>
      <c r="G7" s="289"/>
      <c r="H7" s="289"/>
      <c r="I7" s="233"/>
      <c r="K7" s="218" t="s">
        <v>241</v>
      </c>
      <c r="L7" s="218" t="s">
        <v>209</v>
      </c>
      <c r="M7" s="240" t="s">
        <v>240</v>
      </c>
      <c r="N7" s="241" t="s">
        <v>47</v>
      </c>
      <c r="O7" s="239" t="s">
        <v>62</v>
      </c>
      <c r="P7" s="238" t="s">
        <v>43</v>
      </c>
    </row>
    <row r="8" spans="1:21" ht="13.5" thickBot="1" x14ac:dyDescent="0.25">
      <c r="A8" s="285"/>
      <c r="B8" s="231"/>
      <c r="C8" s="221">
        <v>900</v>
      </c>
      <c r="D8" s="372" t="s">
        <v>62</v>
      </c>
      <c r="E8" s="221"/>
      <c r="F8" s="314" t="s">
        <v>43</v>
      </c>
      <c r="G8" s="289"/>
      <c r="H8" s="289"/>
      <c r="I8" s="289"/>
    </row>
    <row r="9" spans="1:21" x14ac:dyDescent="0.2">
      <c r="A9" s="284">
        <f>A6+7</f>
        <v>44221</v>
      </c>
      <c r="B9" s="230" t="s">
        <v>250</v>
      </c>
      <c r="C9" s="229">
        <v>700</v>
      </c>
      <c r="D9" s="376" t="s">
        <v>285</v>
      </c>
      <c r="E9" s="229"/>
      <c r="F9" s="308" t="s">
        <v>43</v>
      </c>
      <c r="H9" s="233"/>
      <c r="I9" s="233"/>
    </row>
    <row r="10" spans="1:21" x14ac:dyDescent="0.2">
      <c r="A10" s="283" t="s">
        <v>273</v>
      </c>
      <c r="B10" s="232"/>
      <c r="C10" s="225">
        <v>800</v>
      </c>
      <c r="D10" s="373" t="s">
        <v>62</v>
      </c>
      <c r="E10" s="225"/>
      <c r="F10" s="310" t="s">
        <v>240</v>
      </c>
      <c r="G10" s="337"/>
      <c r="H10" s="237"/>
      <c r="I10" s="237"/>
      <c r="J10" s="233"/>
      <c r="L10" s="233" t="s">
        <v>274</v>
      </c>
      <c r="M10" s="233" t="s">
        <v>275</v>
      </c>
    </row>
    <row r="11" spans="1:21" ht="13.5" thickBot="1" x14ac:dyDescent="0.25">
      <c r="A11" s="285"/>
      <c r="B11" s="231"/>
      <c r="C11" s="221">
        <v>900</v>
      </c>
      <c r="D11" s="221" t="s">
        <v>241</v>
      </c>
      <c r="E11" s="221"/>
      <c r="F11" s="377" t="s">
        <v>47</v>
      </c>
      <c r="G11" s="337"/>
      <c r="H11" s="237"/>
      <c r="I11" s="237"/>
      <c r="J11" s="233">
        <v>4</v>
      </c>
      <c r="K11" s="218" t="s">
        <v>43</v>
      </c>
      <c r="L11" s="233">
        <v>4</v>
      </c>
      <c r="M11" s="233">
        <v>6</v>
      </c>
      <c r="R11" s="239"/>
    </row>
    <row r="12" spans="1:21" x14ac:dyDescent="0.2">
      <c r="A12" s="284">
        <f>A9+7</f>
        <v>44228</v>
      </c>
      <c r="B12" s="230" t="s">
        <v>249</v>
      </c>
      <c r="C12" s="229">
        <v>700</v>
      </c>
      <c r="D12" s="374" t="s">
        <v>62</v>
      </c>
      <c r="E12" s="229"/>
      <c r="F12" s="308" t="s">
        <v>241</v>
      </c>
      <c r="G12" s="337"/>
      <c r="H12" s="237"/>
      <c r="I12" s="237"/>
      <c r="J12" s="233">
        <v>1</v>
      </c>
      <c r="K12" s="218" t="s">
        <v>285</v>
      </c>
      <c r="L12" s="233">
        <v>10</v>
      </c>
      <c r="M12" s="233">
        <v>0</v>
      </c>
    </row>
    <row r="13" spans="1:21" ht="13.5" thickBot="1" x14ac:dyDescent="0.25">
      <c r="A13" s="283" t="s">
        <v>273</v>
      </c>
      <c r="B13" s="232"/>
      <c r="C13" s="225">
        <v>800</v>
      </c>
      <c r="D13" s="377" t="s">
        <v>47</v>
      </c>
      <c r="E13" s="225"/>
      <c r="F13" s="310" t="s">
        <v>43</v>
      </c>
      <c r="G13" s="337"/>
      <c r="H13" s="237"/>
      <c r="I13" s="237"/>
      <c r="J13" s="233">
        <v>5</v>
      </c>
      <c r="K13" s="218" t="s">
        <v>240</v>
      </c>
      <c r="L13" s="233">
        <v>3</v>
      </c>
      <c r="M13" s="233">
        <v>7</v>
      </c>
      <c r="R13" s="238"/>
    </row>
    <row r="14" spans="1:21" ht="13.5" thickBot="1" x14ac:dyDescent="0.25">
      <c r="A14" s="285"/>
      <c r="B14" s="231"/>
      <c r="C14" s="221">
        <v>900</v>
      </c>
      <c r="D14" s="377" t="s">
        <v>285</v>
      </c>
      <c r="E14" s="221"/>
      <c r="F14" s="314" t="s">
        <v>240</v>
      </c>
      <c r="G14" s="337"/>
      <c r="H14" s="237"/>
      <c r="I14" s="237"/>
      <c r="J14" s="233">
        <v>2</v>
      </c>
      <c r="K14" s="218" t="s">
        <v>47</v>
      </c>
      <c r="L14" s="233">
        <v>6</v>
      </c>
      <c r="M14" s="233">
        <v>4</v>
      </c>
      <c r="R14" s="242"/>
    </row>
    <row r="15" spans="1:21" ht="13.5" thickBot="1" x14ac:dyDescent="0.25">
      <c r="A15" s="284">
        <f>A12+7</f>
        <v>44235</v>
      </c>
      <c r="B15" s="230" t="s">
        <v>248</v>
      </c>
      <c r="C15" s="229">
        <v>700</v>
      </c>
      <c r="D15" s="377" t="s">
        <v>285</v>
      </c>
      <c r="E15" s="229"/>
      <c r="F15" s="308" t="s">
        <v>62</v>
      </c>
      <c r="I15" s="233"/>
      <c r="J15" s="233">
        <v>6</v>
      </c>
      <c r="K15" s="218" t="s">
        <v>241</v>
      </c>
      <c r="L15" s="233">
        <v>2</v>
      </c>
      <c r="M15" s="233">
        <v>8</v>
      </c>
      <c r="Q15" s="218">
        <f>23*5.5</f>
        <v>126.5</v>
      </c>
      <c r="R15" s="240">
        <f>Q15*2</f>
        <v>253</v>
      </c>
      <c r="S15" s="233"/>
      <c r="T15" s="233"/>
      <c r="U15" s="233"/>
    </row>
    <row r="16" spans="1:21" ht="13.5" thickBot="1" x14ac:dyDescent="0.25">
      <c r="A16" s="283" t="s">
        <v>273</v>
      </c>
      <c r="B16" s="226"/>
      <c r="C16" s="225">
        <v>800</v>
      </c>
      <c r="D16" s="225" t="s">
        <v>241</v>
      </c>
      <c r="E16" s="225"/>
      <c r="F16" s="377" t="s">
        <v>43</v>
      </c>
      <c r="I16" s="233"/>
      <c r="J16" s="233">
        <v>3</v>
      </c>
      <c r="K16" s="218" t="s">
        <v>62</v>
      </c>
      <c r="L16" s="233">
        <v>5</v>
      </c>
      <c r="M16" s="233">
        <v>5</v>
      </c>
      <c r="R16" s="241"/>
    </row>
    <row r="17" spans="1:21" ht="13.5" thickBot="1" x14ac:dyDescent="0.25">
      <c r="A17" s="285"/>
      <c r="B17" s="222"/>
      <c r="C17" s="221">
        <v>900</v>
      </c>
      <c r="D17" s="377" t="s">
        <v>47</v>
      </c>
      <c r="E17" s="221"/>
      <c r="F17" s="314" t="s">
        <v>240</v>
      </c>
      <c r="I17" s="233"/>
      <c r="J17" s="233"/>
      <c r="L17" s="233">
        <f>SUM(L11:L16)</f>
        <v>30</v>
      </c>
      <c r="M17" s="233">
        <f>SUM(M11:M16)</f>
        <v>30</v>
      </c>
      <c r="S17" s="289"/>
      <c r="T17" s="233"/>
      <c r="U17" s="233"/>
    </row>
    <row r="18" spans="1:21" ht="13.5" thickBot="1" x14ac:dyDescent="0.25">
      <c r="A18" s="284">
        <f>A15+7</f>
        <v>44242</v>
      </c>
      <c r="B18" s="230" t="s">
        <v>247</v>
      </c>
      <c r="C18" s="229">
        <v>700</v>
      </c>
      <c r="D18" s="377" t="s">
        <v>43</v>
      </c>
      <c r="E18" s="229"/>
      <c r="F18" s="308" t="s">
        <v>240</v>
      </c>
      <c r="G18" s="233"/>
      <c r="H18" s="289"/>
      <c r="I18" s="233"/>
      <c r="J18" s="233"/>
      <c r="O18" s="233"/>
    </row>
    <row r="19" spans="1:21" ht="13.5" thickBot="1" x14ac:dyDescent="0.25">
      <c r="A19" s="283" t="s">
        <v>273</v>
      </c>
      <c r="B19" s="232"/>
      <c r="C19" s="225">
        <v>800</v>
      </c>
      <c r="D19" s="225" t="s">
        <v>62</v>
      </c>
      <c r="E19" s="225"/>
      <c r="F19" s="377" t="s">
        <v>47</v>
      </c>
      <c r="L19" s="237"/>
      <c r="M19" s="237"/>
      <c r="N19" s="237"/>
    </row>
    <row r="20" spans="1:21" ht="13.5" thickBot="1" x14ac:dyDescent="0.25">
      <c r="A20" s="285"/>
      <c r="B20" s="231"/>
      <c r="C20" s="221">
        <v>900</v>
      </c>
      <c r="D20" s="372" t="s">
        <v>285</v>
      </c>
      <c r="E20" s="221"/>
      <c r="F20" s="314" t="s">
        <v>241</v>
      </c>
      <c r="L20" s="357"/>
      <c r="M20" s="357"/>
      <c r="N20" s="233"/>
      <c r="O20" s="233"/>
      <c r="P20" s="233"/>
      <c r="Q20" s="233"/>
    </row>
    <row r="21" spans="1:21" ht="26.25" thickBot="1" x14ac:dyDescent="0.25">
      <c r="A21" s="284">
        <f>A18+7</f>
        <v>44249</v>
      </c>
      <c r="B21" s="355" t="s">
        <v>320</v>
      </c>
      <c r="C21" s="229">
        <v>700</v>
      </c>
      <c r="D21" s="229" t="s">
        <v>241</v>
      </c>
      <c r="E21" s="229"/>
      <c r="F21" s="377" t="s">
        <v>43</v>
      </c>
      <c r="L21" s="357"/>
      <c r="M21" s="357"/>
      <c r="N21" s="233"/>
      <c r="O21" s="233"/>
      <c r="P21" s="233"/>
      <c r="Q21" s="233"/>
    </row>
    <row r="22" spans="1:21" x14ac:dyDescent="0.2">
      <c r="A22" s="283" t="s">
        <v>273</v>
      </c>
      <c r="B22" s="232"/>
      <c r="C22" s="225">
        <v>800</v>
      </c>
      <c r="D22" s="378" t="s">
        <v>285</v>
      </c>
      <c r="E22" s="225"/>
      <c r="F22" s="310" t="s">
        <v>62</v>
      </c>
      <c r="L22" s="357"/>
      <c r="M22" s="357"/>
      <c r="N22" s="233"/>
      <c r="O22" s="233"/>
      <c r="P22" s="233"/>
      <c r="Q22" s="233"/>
    </row>
    <row r="23" spans="1:21" ht="13.5" thickBot="1" x14ac:dyDescent="0.25">
      <c r="A23" s="285"/>
      <c r="B23" s="231"/>
      <c r="C23" s="221">
        <v>900</v>
      </c>
      <c r="D23" s="379" t="s">
        <v>47</v>
      </c>
      <c r="E23" s="221"/>
      <c r="F23" s="314" t="s">
        <v>240</v>
      </c>
      <c r="L23" s="357"/>
      <c r="M23" s="233"/>
      <c r="N23" s="233"/>
      <c r="O23" s="233"/>
      <c r="P23" s="233"/>
      <c r="Q23" s="233"/>
    </row>
    <row r="24" spans="1:21" x14ac:dyDescent="0.2">
      <c r="A24" s="283">
        <f>A21+7</f>
        <v>44256</v>
      </c>
      <c r="B24" s="322" t="s">
        <v>244</v>
      </c>
      <c r="C24" s="315">
        <v>700</v>
      </c>
      <c r="D24" s="315" t="s">
        <v>62</v>
      </c>
      <c r="E24" s="315"/>
      <c r="F24" s="381" t="s">
        <v>240</v>
      </c>
      <c r="G24" s="233"/>
      <c r="H24" s="336"/>
      <c r="I24" s="233"/>
      <c r="L24" s="357"/>
      <c r="M24" s="233"/>
      <c r="N24" s="233"/>
      <c r="O24" s="233"/>
      <c r="P24" s="233"/>
      <c r="Q24" s="233"/>
    </row>
    <row r="25" spans="1:21" x14ac:dyDescent="0.2">
      <c r="A25" s="283" t="s">
        <v>273</v>
      </c>
      <c r="B25" s="232"/>
      <c r="C25" s="225">
        <v>800</v>
      </c>
      <c r="D25" s="378" t="s">
        <v>241</v>
      </c>
      <c r="E25" s="225"/>
      <c r="F25" s="225" t="s">
        <v>47</v>
      </c>
      <c r="G25" s="233"/>
      <c r="H25" s="289"/>
      <c r="I25" s="233"/>
      <c r="L25" s="358"/>
      <c r="M25" s="233"/>
      <c r="N25" s="233"/>
      <c r="O25" s="233"/>
      <c r="P25" s="233"/>
      <c r="Q25" s="233"/>
    </row>
    <row r="26" spans="1:21" ht="13.5" thickBot="1" x14ac:dyDescent="0.25">
      <c r="A26" s="283"/>
      <c r="B26" s="232"/>
      <c r="C26" s="296">
        <v>900</v>
      </c>
      <c r="D26" s="380" t="s">
        <v>285</v>
      </c>
      <c r="E26" s="296"/>
      <c r="F26" s="296" t="s">
        <v>43</v>
      </c>
      <c r="G26" s="233"/>
      <c r="H26" s="289"/>
      <c r="I26" s="233"/>
      <c r="L26" s="233"/>
      <c r="M26" s="233"/>
      <c r="N26" s="233"/>
      <c r="O26" s="233"/>
      <c r="P26" s="233"/>
      <c r="Q26" s="233"/>
    </row>
    <row r="27" spans="1:21" x14ac:dyDescent="0.2">
      <c r="A27" s="284">
        <f>A24+7</f>
        <v>44263</v>
      </c>
      <c r="B27" s="230" t="s">
        <v>243</v>
      </c>
      <c r="C27" s="362">
        <v>700</v>
      </c>
      <c r="D27" s="382" t="s">
        <v>285</v>
      </c>
      <c r="E27" s="229"/>
      <c r="F27" s="308" t="s">
        <v>240</v>
      </c>
      <c r="G27" s="233"/>
      <c r="H27" s="289"/>
      <c r="I27" s="233"/>
    </row>
    <row r="28" spans="1:21" x14ac:dyDescent="0.2">
      <c r="A28" s="283" t="s">
        <v>273</v>
      </c>
      <c r="B28" s="232"/>
      <c r="C28" s="345">
        <v>800</v>
      </c>
      <c r="D28" s="378" t="s">
        <v>47</v>
      </c>
      <c r="E28" s="225"/>
      <c r="F28" s="310" t="s">
        <v>43</v>
      </c>
      <c r="G28" s="233"/>
      <c r="H28" s="289"/>
      <c r="I28" s="233"/>
    </row>
    <row r="29" spans="1:21" ht="13.5" thickBot="1" x14ac:dyDescent="0.25">
      <c r="A29" s="285"/>
      <c r="B29" s="231"/>
      <c r="C29" s="347">
        <v>900</v>
      </c>
      <c r="D29" s="379" t="s">
        <v>62</v>
      </c>
      <c r="E29" s="221"/>
      <c r="F29" s="314" t="s">
        <v>241</v>
      </c>
      <c r="G29" s="233"/>
      <c r="H29" s="289"/>
      <c r="I29" s="233"/>
    </row>
    <row r="30" spans="1:21" x14ac:dyDescent="0.2">
      <c r="A30" s="284">
        <f>A27+7</f>
        <v>44270</v>
      </c>
      <c r="B30" s="304"/>
      <c r="C30" s="354"/>
      <c r="D30" s="354" t="s">
        <v>321</v>
      </c>
      <c r="E30" s="354"/>
      <c r="F30" s="361"/>
      <c r="G30" s="233"/>
      <c r="H30" s="289"/>
      <c r="I30" s="233"/>
    </row>
    <row r="31" spans="1:21" ht="13.5" thickBot="1" x14ac:dyDescent="0.25">
      <c r="A31" s="285">
        <f>A30+7</f>
        <v>44277</v>
      </c>
      <c r="B31" s="231"/>
      <c r="C31" s="359"/>
      <c r="D31" s="359" t="s">
        <v>321</v>
      </c>
      <c r="E31" s="359"/>
      <c r="F31" s="360"/>
      <c r="G31" s="233"/>
      <c r="H31" s="289"/>
      <c r="I31" s="233"/>
    </row>
    <row r="32" spans="1:21" x14ac:dyDescent="0.2">
      <c r="A32" s="284">
        <f>A31+7</f>
        <v>44284</v>
      </c>
      <c r="B32" s="230" t="s">
        <v>242</v>
      </c>
      <c r="C32" s="229">
        <v>700</v>
      </c>
      <c r="D32" s="229" t="s">
        <v>62</v>
      </c>
      <c r="E32" s="229"/>
      <c r="F32" s="384" t="s">
        <v>43</v>
      </c>
      <c r="H32" s="233"/>
      <c r="I32" s="233"/>
    </row>
    <row r="33" spans="1:10" x14ac:dyDescent="0.2">
      <c r="A33" s="283" t="s">
        <v>273</v>
      </c>
      <c r="B33" s="226"/>
      <c r="C33" s="225">
        <v>800</v>
      </c>
      <c r="D33" s="378" t="s">
        <v>240</v>
      </c>
      <c r="E33" s="225"/>
      <c r="F33" s="338" t="s">
        <v>241</v>
      </c>
      <c r="I33" s="233"/>
      <c r="J33" s="233"/>
    </row>
    <row r="34" spans="1:10" ht="13.5" thickBot="1" x14ac:dyDescent="0.25">
      <c r="A34" s="321"/>
      <c r="B34" s="222"/>
      <c r="C34" s="296">
        <v>900</v>
      </c>
      <c r="D34" s="380" t="s">
        <v>285</v>
      </c>
      <c r="E34" s="296"/>
      <c r="F34" s="383" t="s">
        <v>47</v>
      </c>
      <c r="G34" s="233"/>
      <c r="H34" s="337"/>
      <c r="I34" s="237"/>
      <c r="J34" s="237"/>
    </row>
    <row r="35" spans="1:10" x14ac:dyDescent="0.2">
      <c r="A35" s="284">
        <f>A32+7</f>
        <v>44291</v>
      </c>
      <c r="B35" s="304" t="s">
        <v>342</v>
      </c>
      <c r="C35" s="225">
        <v>700</v>
      </c>
      <c r="D35" s="225" t="s">
        <v>120</v>
      </c>
      <c r="E35" s="225"/>
      <c r="F35" s="378" t="s">
        <v>256</v>
      </c>
      <c r="G35" s="233"/>
      <c r="H35" s="337"/>
      <c r="I35" s="237"/>
      <c r="J35" s="237"/>
    </row>
    <row r="36" spans="1:10" x14ac:dyDescent="0.2">
      <c r="A36" s="283" t="s">
        <v>273</v>
      </c>
      <c r="B36" s="232" t="s">
        <v>343</v>
      </c>
      <c r="C36" s="225">
        <v>800</v>
      </c>
      <c r="D36" s="378" t="s">
        <v>94</v>
      </c>
      <c r="E36" s="225"/>
      <c r="F36" s="225" t="s">
        <v>251</v>
      </c>
      <c r="G36" s="233"/>
      <c r="H36" s="337"/>
      <c r="I36" s="237"/>
      <c r="J36" s="237"/>
    </row>
    <row r="37" spans="1:10" ht="13.5" thickBot="1" x14ac:dyDescent="0.25">
      <c r="A37" s="321"/>
      <c r="B37" s="231" t="s">
        <v>344</v>
      </c>
      <c r="C37" s="225">
        <v>900</v>
      </c>
      <c r="D37" s="225" t="s">
        <v>187</v>
      </c>
      <c r="E37" s="225"/>
      <c r="F37" s="225" t="s">
        <v>256</v>
      </c>
      <c r="G37" s="233"/>
      <c r="H37" s="337"/>
      <c r="I37" s="237"/>
      <c r="J37" s="237"/>
    </row>
    <row r="38" spans="1:10" x14ac:dyDescent="0.2">
      <c r="A38" s="284">
        <f>A35+7</f>
        <v>44298</v>
      </c>
      <c r="B38" s="304" t="s">
        <v>345</v>
      </c>
      <c r="C38" s="225">
        <v>700</v>
      </c>
      <c r="D38" s="225" t="s">
        <v>88</v>
      </c>
      <c r="E38" s="225"/>
      <c r="F38" s="225" t="s">
        <v>94</v>
      </c>
      <c r="G38" s="233"/>
      <c r="H38" s="337"/>
      <c r="I38" s="237"/>
      <c r="J38" s="237"/>
    </row>
    <row r="39" spans="1:10" x14ac:dyDescent="0.2">
      <c r="A39" s="283" t="s">
        <v>273</v>
      </c>
      <c r="B39" s="226" t="s">
        <v>205</v>
      </c>
      <c r="C39" s="225">
        <v>800</v>
      </c>
      <c r="D39" s="225" t="s">
        <v>340</v>
      </c>
      <c r="E39" s="225"/>
      <c r="F39" s="225" t="s">
        <v>341</v>
      </c>
      <c r="G39" s="233"/>
      <c r="H39" s="337"/>
      <c r="I39" s="237"/>
      <c r="J39" s="237"/>
    </row>
    <row r="40" spans="1:10" ht="13.5" thickBot="1" x14ac:dyDescent="0.25">
      <c r="A40" s="321"/>
      <c r="B40" s="222"/>
      <c r="C40" s="225"/>
      <c r="D40" s="225"/>
      <c r="E40" s="225"/>
      <c r="F40" s="225"/>
      <c r="G40" s="233"/>
      <c r="H40" s="337"/>
      <c r="I40" s="237"/>
      <c r="J40" s="237"/>
    </row>
    <row r="41" spans="1:10" x14ac:dyDescent="0.2">
      <c r="A41" s="356"/>
      <c r="B41" s="232"/>
      <c r="C41" s="233"/>
      <c r="D41" s="233"/>
      <c r="E41" s="289"/>
      <c r="F41" s="233"/>
      <c r="G41" s="233"/>
      <c r="H41" s="337"/>
      <c r="I41" s="237"/>
      <c r="J41" s="237"/>
    </row>
    <row r="42" spans="1:10" x14ac:dyDescent="0.2">
      <c r="A42" s="356"/>
      <c r="B42" s="232"/>
      <c r="C42" s="233"/>
      <c r="D42" s="233"/>
      <c r="E42" s="289"/>
      <c r="F42" s="233"/>
      <c r="G42" s="233"/>
      <c r="H42" s="337"/>
      <c r="I42" s="237"/>
      <c r="J42" s="237"/>
    </row>
    <row r="43" spans="1:10" x14ac:dyDescent="0.2">
      <c r="C43" s="233"/>
      <c r="E43" s="233"/>
      <c r="F43" s="289"/>
    </row>
    <row r="46" spans="1:10" x14ac:dyDescent="0.2">
      <c r="A46" s="356"/>
      <c r="B46" s="232"/>
      <c r="C46" s="233"/>
      <c r="D46" s="233"/>
      <c r="E46" s="289"/>
      <c r="F46" s="233"/>
    </row>
    <row r="47" spans="1:10" x14ac:dyDescent="0.2">
      <c r="A47" s="226"/>
      <c r="B47" s="232"/>
      <c r="C47" s="233"/>
      <c r="D47" s="233"/>
      <c r="E47" s="289"/>
      <c r="F47" s="233"/>
    </row>
    <row r="48" spans="1:10" x14ac:dyDescent="0.2">
      <c r="A48" s="226"/>
      <c r="B48" s="232"/>
      <c r="C48" s="233"/>
      <c r="D48" s="233"/>
      <c r="E48" s="289"/>
      <c r="F48" s="233"/>
    </row>
    <row r="49" spans="1:6" x14ac:dyDescent="0.2">
      <c r="A49" s="356"/>
      <c r="B49" s="232"/>
      <c r="C49" s="233"/>
      <c r="D49" s="233"/>
      <c r="E49" s="289"/>
      <c r="F49" s="233"/>
    </row>
    <row r="50" spans="1:6" x14ac:dyDescent="0.2">
      <c r="A50" s="356"/>
      <c r="B50" s="232"/>
      <c r="C50" s="233"/>
      <c r="D50" s="233"/>
      <c r="E50" s="289"/>
      <c r="F50" s="233"/>
    </row>
    <row r="51" spans="1:6" x14ac:dyDescent="0.2">
      <c r="C51" s="233"/>
      <c r="E51" s="233"/>
      <c r="F51" s="289"/>
    </row>
  </sheetData>
  <pageMargins left="0.75" right="0.75" top="1" bottom="1" header="0.5" footer="0.5"/>
  <pageSetup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47"/>
  <sheetViews>
    <sheetView topLeftCell="A28" workbookViewId="0">
      <selection activeCell="I45" sqref="I45"/>
    </sheetView>
  </sheetViews>
  <sheetFormatPr defaultColWidth="9.140625" defaultRowHeight="12.75" x14ac:dyDescent="0.2"/>
  <cols>
    <col min="1" max="4" width="9.140625" style="218"/>
    <col min="5" max="5" width="3.140625" style="218" customWidth="1"/>
    <col min="6" max="16384" width="9.140625" style="218"/>
  </cols>
  <sheetData>
    <row r="1" spans="1:21" x14ac:dyDescent="0.2">
      <c r="L1" s="233">
        <v>1</v>
      </c>
      <c r="M1" s="233">
        <v>2</v>
      </c>
      <c r="N1" s="233">
        <v>3</v>
      </c>
      <c r="O1" s="233">
        <v>4</v>
      </c>
      <c r="P1" s="233">
        <v>5</v>
      </c>
      <c r="Q1" s="233">
        <v>6</v>
      </c>
      <c r="R1" s="233">
        <v>7</v>
      </c>
      <c r="S1" s="233">
        <v>8</v>
      </c>
      <c r="T1" s="233">
        <v>9</v>
      </c>
      <c r="U1" s="233">
        <v>0</v>
      </c>
    </row>
    <row r="2" spans="1:21" ht="13.5" thickBot="1" x14ac:dyDescent="0.25">
      <c r="A2" s="237" t="s">
        <v>1</v>
      </c>
      <c r="B2" s="237" t="s">
        <v>255</v>
      </c>
      <c r="C2" s="237" t="s">
        <v>254</v>
      </c>
      <c r="K2" s="218" t="s">
        <v>43</v>
      </c>
      <c r="L2" s="240" t="s">
        <v>240</v>
      </c>
      <c r="M2" s="241" t="s">
        <v>62</v>
      </c>
      <c r="N2" s="239" t="s">
        <v>209</v>
      </c>
      <c r="O2" s="218" t="s">
        <v>47</v>
      </c>
      <c r="P2" s="242" t="s">
        <v>241</v>
      </c>
    </row>
    <row r="3" spans="1:21" x14ac:dyDescent="0.2">
      <c r="A3" s="284">
        <v>44460</v>
      </c>
      <c r="B3" s="230" t="s">
        <v>253</v>
      </c>
      <c r="C3" s="229">
        <v>700</v>
      </c>
      <c r="D3" s="307" t="s">
        <v>43</v>
      </c>
      <c r="E3" s="229"/>
      <c r="F3" s="308" t="s">
        <v>241</v>
      </c>
      <c r="K3" s="218" t="s">
        <v>62</v>
      </c>
      <c r="L3" s="238" t="s">
        <v>47</v>
      </c>
      <c r="M3" s="242" t="s">
        <v>43</v>
      </c>
      <c r="N3" s="218" t="s">
        <v>240</v>
      </c>
      <c r="O3" s="241" t="s">
        <v>241</v>
      </c>
      <c r="P3" s="239" t="s">
        <v>209</v>
      </c>
    </row>
    <row r="4" spans="1:21" x14ac:dyDescent="0.2">
      <c r="A4" s="283" t="s">
        <v>273</v>
      </c>
      <c r="B4" s="226"/>
      <c r="C4" s="225">
        <v>800</v>
      </c>
      <c r="D4" s="305" t="s">
        <v>285</v>
      </c>
      <c r="E4" s="225"/>
      <c r="F4" s="310" t="s">
        <v>240</v>
      </c>
      <c r="K4" s="218" t="s">
        <v>240</v>
      </c>
      <c r="L4" s="241" t="s">
        <v>43</v>
      </c>
      <c r="M4" s="218" t="s">
        <v>241</v>
      </c>
      <c r="N4" s="238" t="s">
        <v>62</v>
      </c>
      <c r="O4" s="242" t="s">
        <v>209</v>
      </c>
      <c r="P4" s="240" t="s">
        <v>47</v>
      </c>
    </row>
    <row r="5" spans="1:21" ht="13.5" thickBot="1" x14ac:dyDescent="0.25">
      <c r="A5" s="285"/>
      <c r="B5" s="222"/>
      <c r="C5" s="221">
        <v>900</v>
      </c>
      <c r="D5" s="221" t="s">
        <v>62</v>
      </c>
      <c r="E5" s="221"/>
      <c r="F5" s="312" t="s">
        <v>47</v>
      </c>
      <c r="K5" s="218" t="s">
        <v>47</v>
      </c>
      <c r="L5" s="239" t="s">
        <v>62</v>
      </c>
      <c r="M5" s="238" t="s">
        <v>209</v>
      </c>
      <c r="N5" s="242" t="s">
        <v>241</v>
      </c>
      <c r="O5" s="240" t="s">
        <v>43</v>
      </c>
      <c r="P5" s="218" t="s">
        <v>240</v>
      </c>
    </row>
    <row r="6" spans="1:21" x14ac:dyDescent="0.2">
      <c r="A6" s="284">
        <f>A3+7</f>
        <v>44467</v>
      </c>
      <c r="B6" s="230" t="s">
        <v>252</v>
      </c>
      <c r="C6" s="229">
        <v>700</v>
      </c>
      <c r="D6" s="229" t="s">
        <v>240</v>
      </c>
      <c r="E6" s="229"/>
      <c r="F6" s="327" t="s">
        <v>241</v>
      </c>
      <c r="G6" s="233"/>
      <c r="H6" s="289"/>
      <c r="I6" s="289"/>
      <c r="K6" s="218" t="s">
        <v>209</v>
      </c>
      <c r="L6" s="242" t="s">
        <v>241</v>
      </c>
      <c r="M6" s="239" t="s">
        <v>47</v>
      </c>
      <c r="N6" s="240" t="s">
        <v>43</v>
      </c>
      <c r="O6" s="238" t="s">
        <v>240</v>
      </c>
      <c r="P6" s="241" t="s">
        <v>62</v>
      </c>
    </row>
    <row r="7" spans="1:21" x14ac:dyDescent="0.2">
      <c r="A7" s="283" t="s">
        <v>273</v>
      </c>
      <c r="B7" s="226"/>
      <c r="C7" s="225">
        <v>800</v>
      </c>
      <c r="D7" s="305" t="s">
        <v>285</v>
      </c>
      <c r="E7" s="225"/>
      <c r="F7" s="310" t="s">
        <v>47</v>
      </c>
      <c r="G7" s="289"/>
      <c r="H7" s="289"/>
      <c r="I7" s="233"/>
      <c r="K7" s="218" t="s">
        <v>241</v>
      </c>
      <c r="L7" s="218" t="s">
        <v>209</v>
      </c>
      <c r="M7" s="240" t="s">
        <v>240</v>
      </c>
      <c r="N7" s="241" t="s">
        <v>47</v>
      </c>
      <c r="O7" s="239" t="s">
        <v>62</v>
      </c>
      <c r="P7" s="238" t="s">
        <v>43</v>
      </c>
    </row>
    <row r="8" spans="1:21" ht="13.5" thickBot="1" x14ac:dyDescent="0.25">
      <c r="A8" s="285"/>
      <c r="B8" s="231"/>
      <c r="C8" s="221">
        <v>900</v>
      </c>
      <c r="D8" s="221" t="s">
        <v>62</v>
      </c>
      <c r="E8" s="221"/>
      <c r="F8" s="312" t="s">
        <v>43</v>
      </c>
      <c r="G8" s="289"/>
      <c r="H8" s="289"/>
      <c r="I8" s="289"/>
    </row>
    <row r="9" spans="1:21" x14ac:dyDescent="0.2">
      <c r="A9" s="284">
        <f>A6+7</f>
        <v>44474</v>
      </c>
      <c r="B9" s="230" t="s">
        <v>250</v>
      </c>
      <c r="C9" s="229">
        <v>700</v>
      </c>
      <c r="D9" s="229" t="s">
        <v>285</v>
      </c>
      <c r="E9" s="229"/>
      <c r="F9" s="327" t="s">
        <v>43</v>
      </c>
      <c r="H9" s="233" t="s">
        <v>274</v>
      </c>
      <c r="I9" s="233" t="s">
        <v>275</v>
      </c>
    </row>
    <row r="10" spans="1:21" x14ac:dyDescent="0.2">
      <c r="A10" s="283" t="s">
        <v>273</v>
      </c>
      <c r="B10" s="232"/>
      <c r="C10" s="225">
        <v>800</v>
      </c>
      <c r="D10" s="225" t="s">
        <v>62</v>
      </c>
      <c r="E10" s="225"/>
      <c r="F10" s="333" t="s">
        <v>240</v>
      </c>
      <c r="G10" s="337" t="s">
        <v>285</v>
      </c>
      <c r="H10" s="237">
        <v>7</v>
      </c>
      <c r="I10" s="237">
        <v>3</v>
      </c>
      <c r="J10" s="233"/>
    </row>
    <row r="11" spans="1:21" ht="13.5" thickBot="1" x14ac:dyDescent="0.25">
      <c r="A11" s="285"/>
      <c r="B11" s="231"/>
      <c r="C11" s="221">
        <v>900</v>
      </c>
      <c r="D11" s="221" t="s">
        <v>241</v>
      </c>
      <c r="E11" s="221"/>
      <c r="F11" s="312" t="s">
        <v>47</v>
      </c>
      <c r="G11" s="337" t="s">
        <v>47</v>
      </c>
      <c r="H11" s="237">
        <v>7</v>
      </c>
      <c r="I11" s="237">
        <v>3</v>
      </c>
      <c r="J11" s="233"/>
      <c r="K11" s="218" t="s">
        <v>43</v>
      </c>
      <c r="R11" s="239"/>
    </row>
    <row r="12" spans="1:21" ht="13.5" thickBot="1" x14ac:dyDescent="0.25">
      <c r="A12" s="317">
        <f>A9+7</f>
        <v>44481</v>
      </c>
      <c r="B12" s="318" t="s">
        <v>111</v>
      </c>
      <c r="C12" s="319"/>
      <c r="D12" s="319" t="s">
        <v>284</v>
      </c>
      <c r="E12" s="323"/>
      <c r="F12" s="319"/>
      <c r="G12" s="337" t="s">
        <v>43</v>
      </c>
      <c r="H12" s="237">
        <v>6</v>
      </c>
      <c r="I12" s="237">
        <v>4</v>
      </c>
      <c r="J12" s="233"/>
      <c r="R12" s="239"/>
    </row>
    <row r="13" spans="1:21" x14ac:dyDescent="0.2">
      <c r="A13" s="284">
        <f>A12+7</f>
        <v>44488</v>
      </c>
      <c r="B13" s="230" t="s">
        <v>249</v>
      </c>
      <c r="C13" s="229">
        <v>700</v>
      </c>
      <c r="D13" s="307" t="s">
        <v>62</v>
      </c>
      <c r="E13" s="229"/>
      <c r="F13" s="308" t="s">
        <v>241</v>
      </c>
      <c r="G13" s="337" t="s">
        <v>62</v>
      </c>
      <c r="H13" s="237">
        <v>4</v>
      </c>
      <c r="I13" s="237">
        <v>6</v>
      </c>
      <c r="J13" s="233"/>
      <c r="K13" s="218" t="s">
        <v>209</v>
      </c>
    </row>
    <row r="14" spans="1:21" ht="13.5" thickBot="1" x14ac:dyDescent="0.25">
      <c r="A14" s="283" t="s">
        <v>273</v>
      </c>
      <c r="B14" s="232"/>
      <c r="C14" s="225">
        <v>800</v>
      </c>
      <c r="D14" s="312" t="s">
        <v>47</v>
      </c>
      <c r="E14" s="225"/>
      <c r="F14" s="310" t="s">
        <v>43</v>
      </c>
      <c r="G14" s="337" t="s">
        <v>241</v>
      </c>
      <c r="H14" s="237">
        <v>3</v>
      </c>
      <c r="I14" s="237">
        <v>7</v>
      </c>
      <c r="J14" s="233"/>
      <c r="K14" s="218" t="s">
        <v>240</v>
      </c>
      <c r="R14" s="238"/>
    </row>
    <row r="15" spans="1:21" ht="13.5" thickBot="1" x14ac:dyDescent="0.25">
      <c r="A15" s="285"/>
      <c r="B15" s="231"/>
      <c r="C15" s="221">
        <v>900</v>
      </c>
      <c r="D15" s="313" t="s">
        <v>285</v>
      </c>
      <c r="E15" s="221"/>
      <c r="F15" s="314" t="s">
        <v>240</v>
      </c>
      <c r="G15" s="337" t="s">
        <v>240</v>
      </c>
      <c r="H15" s="237">
        <v>3</v>
      </c>
      <c r="I15" s="237">
        <v>7</v>
      </c>
      <c r="J15" s="233"/>
      <c r="K15" s="218" t="s">
        <v>47</v>
      </c>
      <c r="R15" s="242"/>
    </row>
    <row r="16" spans="1:21" x14ac:dyDescent="0.2">
      <c r="A16" s="284">
        <f>A13+7</f>
        <v>44495</v>
      </c>
      <c r="B16" s="230" t="s">
        <v>248</v>
      </c>
      <c r="C16" s="229">
        <v>700</v>
      </c>
      <c r="D16" s="229" t="s">
        <v>285</v>
      </c>
      <c r="E16" s="229"/>
      <c r="F16" s="327" t="s">
        <v>62</v>
      </c>
      <c r="H16" s="218">
        <f>SUM(H10:H15)</f>
        <v>30</v>
      </c>
      <c r="I16" s="233">
        <f>SUM(I10:I15)</f>
        <v>30</v>
      </c>
      <c r="J16" s="233"/>
      <c r="K16" s="218" t="s">
        <v>241</v>
      </c>
      <c r="R16" s="240"/>
      <c r="S16" s="233"/>
      <c r="T16" s="233"/>
      <c r="U16" s="233"/>
    </row>
    <row r="17" spans="1:21" x14ac:dyDescent="0.2">
      <c r="A17" s="283" t="s">
        <v>273</v>
      </c>
      <c r="B17" s="226"/>
      <c r="C17" s="225">
        <v>800</v>
      </c>
      <c r="D17" s="305" t="s">
        <v>241</v>
      </c>
      <c r="E17" s="225"/>
      <c r="F17" s="310" t="s">
        <v>43</v>
      </c>
      <c r="I17" s="233"/>
      <c r="J17" s="233"/>
      <c r="K17" s="218" t="s">
        <v>62</v>
      </c>
      <c r="R17" s="241"/>
    </row>
    <row r="18" spans="1:21" ht="13.5" thickBot="1" x14ac:dyDescent="0.25">
      <c r="A18" s="285"/>
      <c r="B18" s="222"/>
      <c r="C18" s="221">
        <v>900</v>
      </c>
      <c r="D18" s="221" t="s">
        <v>47</v>
      </c>
      <c r="E18" s="221"/>
      <c r="F18" s="312" t="s">
        <v>240</v>
      </c>
      <c r="G18" s="218" t="s">
        <v>311</v>
      </c>
      <c r="I18" s="233"/>
      <c r="J18" s="233"/>
      <c r="S18" s="289"/>
      <c r="T18" s="233"/>
      <c r="U18" s="233"/>
    </row>
    <row r="19" spans="1:21" x14ac:dyDescent="0.2">
      <c r="A19" s="284">
        <f>A16+7</f>
        <v>44502</v>
      </c>
      <c r="B19" s="230" t="s">
        <v>247</v>
      </c>
      <c r="C19" s="229">
        <v>700</v>
      </c>
      <c r="D19" s="307" t="s">
        <v>43</v>
      </c>
      <c r="E19" s="229"/>
      <c r="F19" s="308" t="s">
        <v>240</v>
      </c>
      <c r="G19" s="233"/>
      <c r="H19" s="289"/>
      <c r="I19" s="233"/>
      <c r="J19" s="233"/>
      <c r="O19" s="233"/>
    </row>
    <row r="20" spans="1:21" ht="13.5" thickBot="1" x14ac:dyDescent="0.25">
      <c r="A20" s="283" t="s">
        <v>273</v>
      </c>
      <c r="B20" s="232"/>
      <c r="C20" s="225">
        <v>800</v>
      </c>
      <c r="D20" s="225" t="s">
        <v>62</v>
      </c>
      <c r="E20" s="225"/>
      <c r="F20" s="312" t="s">
        <v>47</v>
      </c>
      <c r="H20" s="218" t="s">
        <v>285</v>
      </c>
      <c r="L20" s="237">
        <v>7</v>
      </c>
      <c r="M20" s="237">
        <v>8</v>
      </c>
      <c r="N20" s="237">
        <v>9</v>
      </c>
      <c r="O20" s="218">
        <v>7</v>
      </c>
      <c r="P20" s="218">
        <v>8</v>
      </c>
      <c r="Q20" s="218">
        <v>9</v>
      </c>
    </row>
    <row r="21" spans="1:21" ht="13.5" thickBot="1" x14ac:dyDescent="0.25">
      <c r="A21" s="285"/>
      <c r="B21" s="231"/>
      <c r="C21" s="221">
        <v>900</v>
      </c>
      <c r="D21" s="313" t="s">
        <v>285</v>
      </c>
      <c r="E21" s="221"/>
      <c r="F21" s="314" t="s">
        <v>241</v>
      </c>
      <c r="H21" s="218" t="s">
        <v>47</v>
      </c>
      <c r="K21" s="218" t="s">
        <v>43</v>
      </c>
      <c r="L21" s="233">
        <v>4</v>
      </c>
      <c r="M21" s="233">
        <v>4</v>
      </c>
      <c r="N21" s="233">
        <v>2</v>
      </c>
      <c r="O21" s="233"/>
      <c r="P21" s="233"/>
      <c r="Q21" s="233"/>
    </row>
    <row r="22" spans="1:21" x14ac:dyDescent="0.2">
      <c r="A22" s="284">
        <f>A19+7</f>
        <v>44509</v>
      </c>
      <c r="B22" s="230" t="s">
        <v>245</v>
      </c>
      <c r="C22" s="229">
        <v>700</v>
      </c>
      <c r="D22" s="307" t="s">
        <v>241</v>
      </c>
      <c r="E22" s="229"/>
      <c r="F22" s="308" t="s">
        <v>43</v>
      </c>
      <c r="H22" s="218" t="s">
        <v>43</v>
      </c>
      <c r="K22" s="218" t="s">
        <v>209</v>
      </c>
      <c r="L22" s="233">
        <v>4</v>
      </c>
      <c r="M22" s="233">
        <v>2</v>
      </c>
      <c r="N22" s="233">
        <v>4</v>
      </c>
      <c r="O22" s="233"/>
      <c r="P22" s="233"/>
      <c r="Q22" s="233"/>
    </row>
    <row r="23" spans="1:21" x14ac:dyDescent="0.2">
      <c r="A23" s="283" t="s">
        <v>273</v>
      </c>
      <c r="B23" s="232"/>
      <c r="C23" s="225">
        <v>800</v>
      </c>
      <c r="D23" s="305" t="s">
        <v>285</v>
      </c>
      <c r="E23" s="225"/>
      <c r="F23" s="310" t="s">
        <v>62</v>
      </c>
      <c r="H23" s="218" t="s">
        <v>62</v>
      </c>
      <c r="K23" s="218" t="s">
        <v>240</v>
      </c>
      <c r="L23" s="233">
        <v>4</v>
      </c>
      <c r="M23" s="233">
        <v>3</v>
      </c>
      <c r="N23" s="233">
        <v>3</v>
      </c>
      <c r="O23" s="233"/>
      <c r="P23" s="233"/>
      <c r="Q23" s="233"/>
    </row>
    <row r="24" spans="1:21" ht="13.5" thickBot="1" x14ac:dyDescent="0.25">
      <c r="A24" s="285"/>
      <c r="B24" s="231"/>
      <c r="C24" s="221">
        <v>900</v>
      </c>
      <c r="D24" s="313" t="s">
        <v>47</v>
      </c>
      <c r="E24" s="221"/>
      <c r="F24" s="314" t="s">
        <v>240</v>
      </c>
      <c r="H24" s="218" t="s">
        <v>241</v>
      </c>
      <c r="K24" s="218" t="s">
        <v>47</v>
      </c>
      <c r="L24" s="233"/>
      <c r="M24" s="233">
        <v>5</v>
      </c>
      <c r="N24" s="233">
        <v>5</v>
      </c>
      <c r="O24" s="233"/>
      <c r="P24" s="233"/>
      <c r="Q24" s="233"/>
    </row>
    <row r="25" spans="1:21" x14ac:dyDescent="0.2">
      <c r="A25" s="283">
        <f>A22+7</f>
        <v>44516</v>
      </c>
      <c r="B25" s="322" t="s">
        <v>244</v>
      </c>
      <c r="C25" s="315">
        <v>700</v>
      </c>
      <c r="D25" s="335" t="s">
        <v>62</v>
      </c>
      <c r="E25" s="315"/>
      <c r="F25" s="315" t="s">
        <v>240</v>
      </c>
      <c r="G25" s="233"/>
      <c r="H25" s="336" t="s">
        <v>240</v>
      </c>
      <c r="I25" s="233"/>
      <c r="K25" s="218" t="s">
        <v>62</v>
      </c>
      <c r="L25" s="233">
        <v>4</v>
      </c>
      <c r="M25" s="233">
        <v>3</v>
      </c>
      <c r="N25" s="233">
        <v>3</v>
      </c>
      <c r="O25" s="233"/>
      <c r="P25" s="233"/>
      <c r="Q25" s="233"/>
    </row>
    <row r="26" spans="1:21" x14ac:dyDescent="0.2">
      <c r="A26" s="283" t="s">
        <v>273</v>
      </c>
      <c r="B26" s="232"/>
      <c r="C26" s="225">
        <v>800</v>
      </c>
      <c r="D26" s="225" t="s">
        <v>241</v>
      </c>
      <c r="E26" s="225"/>
      <c r="F26" s="305" t="s">
        <v>47</v>
      </c>
      <c r="G26" s="233"/>
      <c r="H26" s="289"/>
      <c r="I26" s="233"/>
      <c r="K26" s="218" t="s">
        <v>241</v>
      </c>
      <c r="L26" s="233">
        <v>4</v>
      </c>
      <c r="M26" s="233">
        <v>3</v>
      </c>
      <c r="N26" s="233">
        <v>3</v>
      </c>
      <c r="O26" s="233"/>
      <c r="P26" s="233"/>
      <c r="Q26" s="233"/>
    </row>
    <row r="27" spans="1:21" ht="13.5" thickBot="1" x14ac:dyDescent="0.25">
      <c r="A27" s="283"/>
      <c r="B27" s="232"/>
      <c r="C27" s="296">
        <v>900</v>
      </c>
      <c r="D27" s="334" t="s">
        <v>285</v>
      </c>
      <c r="E27" s="296"/>
      <c r="F27" s="296" t="s">
        <v>43</v>
      </c>
      <c r="G27" s="233"/>
      <c r="H27" s="289"/>
      <c r="I27" s="233"/>
      <c r="L27" s="233">
        <f t="shared" ref="L27:T27" si="0">SUM(L21:L26)</f>
        <v>20</v>
      </c>
      <c r="M27" s="233">
        <f t="shared" si="0"/>
        <v>20</v>
      </c>
      <c r="N27" s="233">
        <f t="shared" si="0"/>
        <v>20</v>
      </c>
      <c r="O27" s="233">
        <f t="shared" si="0"/>
        <v>0</v>
      </c>
      <c r="P27" s="233">
        <f t="shared" si="0"/>
        <v>0</v>
      </c>
      <c r="Q27" s="233">
        <f t="shared" si="0"/>
        <v>0</v>
      </c>
      <c r="R27" s="218">
        <f t="shared" si="0"/>
        <v>0</v>
      </c>
      <c r="S27" s="218">
        <f t="shared" si="0"/>
        <v>0</v>
      </c>
      <c r="T27" s="218">
        <f t="shared" si="0"/>
        <v>0</v>
      </c>
    </row>
    <row r="28" spans="1:21" x14ac:dyDescent="0.2">
      <c r="A28" s="284">
        <f>A25+7</f>
        <v>44523</v>
      </c>
      <c r="B28" s="230" t="s">
        <v>243</v>
      </c>
      <c r="C28" s="229">
        <v>700</v>
      </c>
      <c r="D28" s="307" t="s">
        <v>285</v>
      </c>
      <c r="E28" s="229"/>
      <c r="F28" s="308" t="s">
        <v>240</v>
      </c>
      <c r="G28" s="233"/>
      <c r="H28" s="289"/>
      <c r="I28" s="233"/>
    </row>
    <row r="29" spans="1:21" x14ac:dyDescent="0.2">
      <c r="A29" s="283" t="s">
        <v>273</v>
      </c>
      <c r="B29" s="232"/>
      <c r="C29" s="225">
        <v>800</v>
      </c>
      <c r="D29" s="225" t="s">
        <v>47</v>
      </c>
      <c r="E29" s="225"/>
      <c r="F29" s="333" t="s">
        <v>43</v>
      </c>
      <c r="G29" s="233"/>
      <c r="H29" s="289"/>
      <c r="I29" s="233"/>
    </row>
    <row r="30" spans="1:21" ht="13.5" thickBot="1" x14ac:dyDescent="0.25">
      <c r="A30" s="285"/>
      <c r="B30" s="231"/>
      <c r="C30" s="221">
        <v>900</v>
      </c>
      <c r="D30" s="313" t="s">
        <v>62</v>
      </c>
      <c r="E30" s="221"/>
      <c r="F30" s="314" t="s">
        <v>241</v>
      </c>
      <c r="G30" s="233"/>
      <c r="H30" s="289"/>
      <c r="I30" s="233"/>
    </row>
    <row r="31" spans="1:21" ht="13.5" thickBot="1" x14ac:dyDescent="0.25">
      <c r="A31" s="284">
        <f>A28+7</f>
        <v>44530</v>
      </c>
      <c r="B31" s="230" t="s">
        <v>242</v>
      </c>
      <c r="C31" s="229">
        <v>700</v>
      </c>
      <c r="D31" s="229" t="s">
        <v>62</v>
      </c>
      <c r="E31" s="229"/>
      <c r="F31" s="327" t="s">
        <v>43</v>
      </c>
      <c r="H31" s="233" t="s">
        <v>318</v>
      </c>
      <c r="I31" s="233"/>
    </row>
    <row r="32" spans="1:21" x14ac:dyDescent="0.2">
      <c r="A32" s="283" t="s">
        <v>273</v>
      </c>
      <c r="B32" s="226"/>
      <c r="C32" s="225">
        <v>800</v>
      </c>
      <c r="D32" s="305" t="s">
        <v>240</v>
      </c>
      <c r="E32" s="225"/>
      <c r="F32" s="338" t="s">
        <v>241</v>
      </c>
      <c r="G32" s="343"/>
      <c r="H32" s="344"/>
      <c r="I32" s="229" t="s">
        <v>274</v>
      </c>
      <c r="J32" s="308" t="s">
        <v>275</v>
      </c>
    </row>
    <row r="33" spans="1:14" ht="13.5" thickBot="1" x14ac:dyDescent="0.25">
      <c r="A33" s="321"/>
      <c r="B33" s="222"/>
      <c r="C33" s="221">
        <v>900</v>
      </c>
      <c r="D33" s="221" t="s">
        <v>285</v>
      </c>
      <c r="E33" s="221"/>
      <c r="F33" s="351" t="s">
        <v>47</v>
      </c>
      <c r="G33" s="345">
        <v>1</v>
      </c>
      <c r="H33" s="341" t="s">
        <v>285</v>
      </c>
      <c r="I33" s="342">
        <v>7</v>
      </c>
      <c r="J33" s="346">
        <v>2</v>
      </c>
    </row>
    <row r="34" spans="1:14" x14ac:dyDescent="0.2">
      <c r="A34" s="320">
        <f>A31+7</f>
        <v>44537</v>
      </c>
      <c r="B34" s="232" t="s">
        <v>279</v>
      </c>
      <c r="C34" s="315">
        <v>700</v>
      </c>
      <c r="D34" s="315" t="s">
        <v>94</v>
      </c>
      <c r="E34" s="316"/>
      <c r="F34" s="353" t="s">
        <v>251</v>
      </c>
      <c r="G34" s="345">
        <v>2</v>
      </c>
      <c r="H34" s="341" t="s">
        <v>47</v>
      </c>
      <c r="I34" s="342">
        <v>6</v>
      </c>
      <c r="J34" s="346">
        <v>3</v>
      </c>
    </row>
    <row r="35" spans="1:14" x14ac:dyDescent="0.2">
      <c r="A35" s="309" t="s">
        <v>276</v>
      </c>
      <c r="B35" s="301" t="s">
        <v>280</v>
      </c>
      <c r="C35" s="225">
        <v>800</v>
      </c>
      <c r="D35" s="305" t="s">
        <v>120</v>
      </c>
      <c r="E35" s="224"/>
      <c r="F35" s="338" t="s">
        <v>256</v>
      </c>
      <c r="G35" s="345">
        <v>3</v>
      </c>
      <c r="H35" s="341" t="s">
        <v>43</v>
      </c>
      <c r="I35" s="342">
        <v>5</v>
      </c>
      <c r="J35" s="346">
        <v>4</v>
      </c>
    </row>
    <row r="36" spans="1:14" ht="13.5" thickBot="1" x14ac:dyDescent="0.25">
      <c r="A36" s="311"/>
      <c r="B36" s="302" t="s">
        <v>281</v>
      </c>
      <c r="C36" s="221">
        <v>900</v>
      </c>
      <c r="D36" s="313" t="s">
        <v>187</v>
      </c>
      <c r="E36" s="220"/>
      <c r="F36" s="339" t="s">
        <v>312</v>
      </c>
      <c r="G36" s="345">
        <v>4</v>
      </c>
      <c r="H36" s="341" t="s">
        <v>62</v>
      </c>
      <c r="I36" s="342">
        <v>4</v>
      </c>
      <c r="J36" s="346">
        <v>5</v>
      </c>
    </row>
    <row r="37" spans="1:14" x14ac:dyDescent="0.2">
      <c r="A37" s="306">
        <f>A34+7</f>
        <v>44544</v>
      </c>
      <c r="B37" s="304" t="s">
        <v>316</v>
      </c>
      <c r="C37" s="229">
        <v>700</v>
      </c>
      <c r="D37" s="229" t="s">
        <v>88</v>
      </c>
      <c r="E37" s="228"/>
      <c r="F37" s="340" t="s">
        <v>314</v>
      </c>
      <c r="G37" s="345">
        <v>5</v>
      </c>
      <c r="H37" s="341" t="s">
        <v>241</v>
      </c>
      <c r="I37" s="342">
        <v>3</v>
      </c>
      <c r="J37" s="346">
        <v>6</v>
      </c>
      <c r="N37" s="218">
        <f>44*12*5</f>
        <v>2640</v>
      </c>
    </row>
    <row r="38" spans="1:14" ht="13.5" thickBot="1" x14ac:dyDescent="0.25">
      <c r="A38" s="299" t="s">
        <v>273</v>
      </c>
      <c r="B38" s="301" t="s">
        <v>319</v>
      </c>
      <c r="C38" s="225">
        <v>800</v>
      </c>
      <c r="D38" s="225" t="s">
        <v>315</v>
      </c>
      <c r="E38" s="224"/>
      <c r="F38" s="338" t="s">
        <v>317</v>
      </c>
      <c r="G38" s="347">
        <v>6</v>
      </c>
      <c r="H38" s="348" t="s">
        <v>240</v>
      </c>
      <c r="I38" s="349">
        <v>2</v>
      </c>
      <c r="J38" s="350">
        <v>7</v>
      </c>
    </row>
    <row r="39" spans="1:14" ht="13.5" thickBot="1" x14ac:dyDescent="0.25">
      <c r="A39" s="300"/>
      <c r="B39" s="290"/>
      <c r="C39" s="221"/>
      <c r="D39" s="290"/>
      <c r="E39" s="221"/>
      <c r="F39" s="219"/>
    </row>
    <row r="41" spans="1:14" ht="13.5" thickBot="1" x14ac:dyDescent="0.25">
      <c r="K41" s="218">
        <f>25</f>
        <v>25</v>
      </c>
    </row>
    <row r="42" spans="1:14" x14ac:dyDescent="0.2">
      <c r="A42" s="306">
        <v>44537</v>
      </c>
      <c r="B42" s="352" t="s">
        <v>279</v>
      </c>
      <c r="C42" s="229">
        <v>700</v>
      </c>
      <c r="D42" s="229" t="s">
        <v>94</v>
      </c>
      <c r="E42" s="228"/>
      <c r="F42" s="308" t="s">
        <v>251</v>
      </c>
      <c r="K42" s="218">
        <f>K41*0.07</f>
        <v>1.7500000000000002</v>
      </c>
    </row>
    <row r="43" spans="1:14" x14ac:dyDescent="0.2">
      <c r="A43" s="309" t="s">
        <v>276</v>
      </c>
      <c r="B43" s="301" t="s">
        <v>280</v>
      </c>
      <c r="C43" s="225">
        <v>800</v>
      </c>
      <c r="D43" s="225" t="s">
        <v>120</v>
      </c>
      <c r="E43" s="224"/>
      <c r="F43" s="310" t="s">
        <v>256</v>
      </c>
      <c r="I43" s="218" t="s">
        <v>331</v>
      </c>
      <c r="J43" s="218" t="s">
        <v>332</v>
      </c>
    </row>
    <row r="44" spans="1:14" ht="13.5" thickBot="1" x14ac:dyDescent="0.25">
      <c r="A44" s="311"/>
      <c r="B44" s="302" t="s">
        <v>281</v>
      </c>
      <c r="C44" s="221">
        <v>900</v>
      </c>
      <c r="D44" s="221" t="s">
        <v>187</v>
      </c>
      <c r="E44" s="220"/>
      <c r="F44" s="314" t="s">
        <v>312</v>
      </c>
      <c r="I44" s="218" t="s">
        <v>333</v>
      </c>
      <c r="J44" s="218" t="s">
        <v>334</v>
      </c>
    </row>
    <row r="45" spans="1:14" x14ac:dyDescent="0.2">
      <c r="A45" s="306">
        <f>A42+7</f>
        <v>44544</v>
      </c>
      <c r="B45" s="304" t="s">
        <v>316</v>
      </c>
      <c r="C45" s="229">
        <v>700</v>
      </c>
      <c r="D45" s="229" t="s">
        <v>88</v>
      </c>
      <c r="E45" s="228"/>
      <c r="F45" s="308" t="s">
        <v>314</v>
      </c>
      <c r="I45" s="218" t="s">
        <v>335</v>
      </c>
      <c r="J45" s="218" t="s">
        <v>336</v>
      </c>
    </row>
    <row r="46" spans="1:14" x14ac:dyDescent="0.2">
      <c r="A46" s="299" t="s">
        <v>273</v>
      </c>
      <c r="B46" s="301" t="s">
        <v>319</v>
      </c>
      <c r="C46" s="225">
        <v>800</v>
      </c>
      <c r="D46" s="225" t="s">
        <v>315</v>
      </c>
      <c r="E46" s="224"/>
      <c r="F46" s="310" t="s">
        <v>317</v>
      </c>
      <c r="I46" s="218" t="s">
        <v>337</v>
      </c>
      <c r="J46" s="218" t="s">
        <v>338</v>
      </c>
    </row>
    <row r="47" spans="1:14" ht="13.5" thickBot="1" x14ac:dyDescent="0.25">
      <c r="A47" s="300"/>
      <c r="B47" s="290"/>
      <c r="C47" s="221"/>
      <c r="D47" s="290"/>
      <c r="E47" s="221"/>
      <c r="F47" s="219"/>
      <c r="I47" s="218" t="s">
        <v>339</v>
      </c>
    </row>
  </sheetData>
  <sortState xmlns:xlrd2="http://schemas.microsoft.com/office/spreadsheetml/2017/richdata2" ref="G10:I15">
    <sortCondition descending="1" ref="H10:H15"/>
  </sortState>
  <pageMargins left="0.75" right="0.75" top="1" bottom="1" header="0.5" footer="0.5"/>
  <pageSetup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39"/>
  <sheetViews>
    <sheetView topLeftCell="A16" workbookViewId="0">
      <selection activeCell="D34" sqref="D34"/>
    </sheetView>
  </sheetViews>
  <sheetFormatPr defaultColWidth="9.140625" defaultRowHeight="12.75" x14ac:dyDescent="0.2"/>
  <cols>
    <col min="1" max="4" width="9.140625" style="218"/>
    <col min="5" max="5" width="3.140625" style="218" customWidth="1"/>
    <col min="6" max="16384" width="9.140625" style="218"/>
  </cols>
  <sheetData>
    <row r="1" spans="1:21" x14ac:dyDescent="0.2">
      <c r="L1" s="233">
        <v>1</v>
      </c>
      <c r="M1" s="233">
        <v>2</v>
      </c>
      <c r="N1" s="233">
        <v>3</v>
      </c>
      <c r="O1" s="233">
        <v>4</v>
      </c>
      <c r="P1" s="233">
        <v>5</v>
      </c>
      <c r="Q1" s="233">
        <v>6</v>
      </c>
      <c r="R1" s="233">
        <v>7</v>
      </c>
      <c r="S1" s="233">
        <v>8</v>
      </c>
      <c r="T1" s="233">
        <v>9</v>
      </c>
      <c r="U1" s="233">
        <v>0</v>
      </c>
    </row>
    <row r="2" spans="1:21" ht="13.5" thickBot="1" x14ac:dyDescent="0.25">
      <c r="A2" s="237" t="s">
        <v>1</v>
      </c>
      <c r="B2" s="237" t="s">
        <v>255</v>
      </c>
      <c r="C2" s="237" t="s">
        <v>254</v>
      </c>
      <c r="K2" s="218" t="s">
        <v>43</v>
      </c>
      <c r="L2" s="240" t="s">
        <v>62</v>
      </c>
      <c r="M2" s="239" t="s">
        <v>240</v>
      </c>
      <c r="N2" s="241" t="s">
        <v>47</v>
      </c>
      <c r="O2" s="218" t="s">
        <v>209</v>
      </c>
      <c r="P2" s="242" t="s">
        <v>251</v>
      </c>
      <c r="Q2" s="218" t="s">
        <v>62</v>
      </c>
      <c r="R2" s="218" t="s">
        <v>240</v>
      </c>
      <c r="S2" s="218" t="s">
        <v>47</v>
      </c>
      <c r="T2" s="218" t="s">
        <v>209</v>
      </c>
      <c r="U2" s="218" t="s">
        <v>251</v>
      </c>
    </row>
    <row r="3" spans="1:21" x14ac:dyDescent="0.2">
      <c r="A3" s="284">
        <v>44362</v>
      </c>
      <c r="B3" s="230" t="s">
        <v>253</v>
      </c>
      <c r="C3" s="229">
        <v>700</v>
      </c>
      <c r="D3" s="228" t="s">
        <v>43</v>
      </c>
      <c r="E3" s="228"/>
      <c r="F3" s="287" t="s">
        <v>62</v>
      </c>
      <c r="K3" s="218" t="s">
        <v>62</v>
      </c>
      <c r="L3" s="238" t="s">
        <v>43</v>
      </c>
      <c r="M3" s="218" t="s">
        <v>209</v>
      </c>
      <c r="N3" s="242" t="s">
        <v>241</v>
      </c>
      <c r="O3" s="241" t="s">
        <v>47</v>
      </c>
      <c r="P3" s="239" t="s">
        <v>240</v>
      </c>
      <c r="Q3" s="218" t="s">
        <v>43</v>
      </c>
      <c r="U3" s="218" t="s">
        <v>240</v>
      </c>
    </row>
    <row r="4" spans="1:21" x14ac:dyDescent="0.2">
      <c r="A4" s="283" t="s">
        <v>273</v>
      </c>
      <c r="B4" s="226"/>
      <c r="C4" s="225">
        <v>800</v>
      </c>
      <c r="D4" s="288" t="s">
        <v>240</v>
      </c>
      <c r="E4" s="224"/>
      <c r="F4" s="223" t="s">
        <v>47</v>
      </c>
      <c r="K4" s="218" t="s">
        <v>240</v>
      </c>
      <c r="L4" s="241" t="s">
        <v>47</v>
      </c>
      <c r="M4" s="238" t="s">
        <v>43</v>
      </c>
      <c r="N4" s="218" t="s">
        <v>209</v>
      </c>
      <c r="O4" s="242" t="s">
        <v>251</v>
      </c>
      <c r="P4" s="240" t="s">
        <v>62</v>
      </c>
      <c r="Q4" s="218" t="s">
        <v>47</v>
      </c>
      <c r="R4" s="218" t="s">
        <v>43</v>
      </c>
      <c r="S4" s="218" t="s">
        <v>209</v>
      </c>
      <c r="T4" s="218" t="s">
        <v>241</v>
      </c>
      <c r="U4" s="218" t="s">
        <v>62</v>
      </c>
    </row>
    <row r="5" spans="1:21" ht="13.5" thickBot="1" x14ac:dyDescent="0.25">
      <c r="A5" s="285"/>
      <c r="B5" s="222"/>
      <c r="C5" s="221">
        <v>900</v>
      </c>
      <c r="D5" s="293" t="s">
        <v>241</v>
      </c>
      <c r="E5" s="220"/>
      <c r="F5" s="219" t="s">
        <v>209</v>
      </c>
      <c r="K5" s="218" t="s">
        <v>47</v>
      </c>
      <c r="L5" s="239" t="s">
        <v>240</v>
      </c>
      <c r="M5" s="242" t="s">
        <v>241</v>
      </c>
      <c r="N5" s="238" t="s">
        <v>43</v>
      </c>
      <c r="O5" s="240" t="s">
        <v>62</v>
      </c>
      <c r="P5" s="218" t="s">
        <v>209</v>
      </c>
    </row>
    <row r="6" spans="1:21" x14ac:dyDescent="0.2">
      <c r="A6" s="284">
        <f>A3+7</f>
        <v>44369</v>
      </c>
      <c r="B6" s="230" t="s">
        <v>252</v>
      </c>
      <c r="C6" s="229">
        <v>700</v>
      </c>
      <c r="D6" s="291" t="s">
        <v>62</v>
      </c>
      <c r="E6" s="228"/>
      <c r="F6" s="227" t="s">
        <v>209</v>
      </c>
      <c r="K6" s="218" t="s">
        <v>209</v>
      </c>
      <c r="L6" s="242" t="s">
        <v>241</v>
      </c>
      <c r="M6" s="240" t="s">
        <v>62</v>
      </c>
      <c r="N6" s="239" t="s">
        <v>240</v>
      </c>
      <c r="O6" s="238" t="s">
        <v>43</v>
      </c>
      <c r="P6" s="241" t="s">
        <v>47</v>
      </c>
      <c r="S6" s="218" t="s">
        <v>240</v>
      </c>
      <c r="T6" s="218" t="s">
        <v>43</v>
      </c>
    </row>
    <row r="7" spans="1:21" x14ac:dyDescent="0.2">
      <c r="A7" s="283" t="s">
        <v>273</v>
      </c>
      <c r="B7" s="226"/>
      <c r="C7" s="225">
        <v>800</v>
      </c>
      <c r="D7" s="288" t="s">
        <v>47</v>
      </c>
      <c r="E7" s="224"/>
      <c r="F7" s="223" t="s">
        <v>241</v>
      </c>
      <c r="K7" s="218" t="s">
        <v>251</v>
      </c>
      <c r="L7" s="218" t="s">
        <v>209</v>
      </c>
      <c r="M7" s="241" t="s">
        <v>47</v>
      </c>
      <c r="N7" s="240" t="s">
        <v>62</v>
      </c>
      <c r="O7" s="239" t="s">
        <v>240</v>
      </c>
      <c r="P7" s="238" t="s">
        <v>43</v>
      </c>
      <c r="T7" s="218" t="s">
        <v>240</v>
      </c>
      <c r="U7" s="218" t="s">
        <v>43</v>
      </c>
    </row>
    <row r="8" spans="1:21" ht="13.5" thickBot="1" x14ac:dyDescent="0.25">
      <c r="A8" s="285"/>
      <c r="B8" s="231"/>
      <c r="C8" s="221">
        <v>900</v>
      </c>
      <c r="D8" s="220" t="s">
        <v>43</v>
      </c>
      <c r="E8" s="220"/>
      <c r="F8" s="292" t="s">
        <v>240</v>
      </c>
    </row>
    <row r="9" spans="1:21" x14ac:dyDescent="0.2">
      <c r="A9" s="284">
        <f>A6+7</f>
        <v>44376</v>
      </c>
      <c r="B9" s="230" t="s">
        <v>250</v>
      </c>
      <c r="C9" s="229">
        <v>700</v>
      </c>
      <c r="D9" s="291" t="s">
        <v>209</v>
      </c>
      <c r="E9" s="228"/>
      <c r="F9" s="227" t="s">
        <v>240</v>
      </c>
    </row>
    <row r="10" spans="1:21" x14ac:dyDescent="0.2">
      <c r="A10" s="283" t="s">
        <v>273</v>
      </c>
      <c r="B10" s="232"/>
      <c r="C10" s="225">
        <v>800</v>
      </c>
      <c r="D10" s="224" t="s">
        <v>47</v>
      </c>
      <c r="E10" s="224"/>
      <c r="F10" s="294" t="s">
        <v>43</v>
      </c>
      <c r="I10" s="233" t="s">
        <v>274</v>
      </c>
      <c r="J10" s="233" t="s">
        <v>275</v>
      </c>
    </row>
    <row r="11" spans="1:21" ht="13.5" thickBot="1" x14ac:dyDescent="0.25">
      <c r="A11" s="285"/>
      <c r="B11" s="231"/>
      <c r="C11" s="221">
        <v>900</v>
      </c>
      <c r="D11" s="220" t="s">
        <v>241</v>
      </c>
      <c r="E11" s="220"/>
      <c r="F11" s="292" t="s">
        <v>62</v>
      </c>
      <c r="H11" s="218">
        <v>5</v>
      </c>
      <c r="I11" s="233">
        <v>4</v>
      </c>
      <c r="J11" s="233">
        <v>6</v>
      </c>
      <c r="K11" s="218" t="s">
        <v>43</v>
      </c>
      <c r="L11" s="218">
        <v>7</v>
      </c>
      <c r="M11" s="218">
        <v>9</v>
      </c>
      <c r="N11" s="218">
        <v>8</v>
      </c>
      <c r="O11" s="218">
        <v>7</v>
      </c>
      <c r="P11" s="218">
        <v>7</v>
      </c>
    </row>
    <row r="12" spans="1:21" x14ac:dyDescent="0.2">
      <c r="A12" s="284">
        <v>44384</v>
      </c>
      <c r="B12" s="230" t="s">
        <v>249</v>
      </c>
      <c r="C12" s="229">
        <v>700</v>
      </c>
      <c r="D12" s="228" t="s">
        <v>43</v>
      </c>
      <c r="E12" s="228"/>
      <c r="F12" s="287" t="s">
        <v>209</v>
      </c>
      <c r="H12" s="218">
        <v>6</v>
      </c>
      <c r="I12" s="233">
        <v>3</v>
      </c>
      <c r="J12" s="233">
        <v>7</v>
      </c>
      <c r="K12" s="218" t="s">
        <v>209</v>
      </c>
      <c r="L12" s="218">
        <v>9</v>
      </c>
      <c r="M12" s="218">
        <v>7</v>
      </c>
      <c r="N12" s="218">
        <v>7</v>
      </c>
      <c r="O12" s="218">
        <v>7</v>
      </c>
      <c r="P12" s="218">
        <v>9</v>
      </c>
    </row>
    <row r="13" spans="1:21" x14ac:dyDescent="0.2">
      <c r="A13" s="283" t="s">
        <v>272</v>
      </c>
      <c r="B13" s="232"/>
      <c r="C13" s="225">
        <v>800</v>
      </c>
      <c r="D13" s="224" t="s">
        <v>62</v>
      </c>
      <c r="E13" s="224"/>
      <c r="F13" s="294" t="s">
        <v>47</v>
      </c>
      <c r="H13" s="233">
        <v>1</v>
      </c>
      <c r="I13" s="233">
        <v>8</v>
      </c>
      <c r="J13" s="233">
        <v>2</v>
      </c>
      <c r="K13" s="218" t="s">
        <v>240</v>
      </c>
      <c r="L13" s="218">
        <v>8</v>
      </c>
      <c r="M13" s="218">
        <v>9</v>
      </c>
      <c r="N13" s="218">
        <v>7</v>
      </c>
      <c r="O13" s="218">
        <v>9</v>
      </c>
      <c r="P13" s="218">
        <v>8</v>
      </c>
    </row>
    <row r="14" spans="1:21" ht="13.5" thickBot="1" x14ac:dyDescent="0.25">
      <c r="A14" s="285"/>
      <c r="B14" s="231"/>
      <c r="C14" s="221">
        <v>900</v>
      </c>
      <c r="D14" s="293" t="s">
        <v>240</v>
      </c>
      <c r="E14" s="220"/>
      <c r="F14" s="219" t="s">
        <v>241</v>
      </c>
      <c r="H14" s="218">
        <v>2</v>
      </c>
      <c r="I14" s="233">
        <v>5</v>
      </c>
      <c r="J14" s="233">
        <v>5</v>
      </c>
      <c r="K14" s="218" t="s">
        <v>47</v>
      </c>
      <c r="L14" s="218">
        <v>9</v>
      </c>
      <c r="M14" s="218">
        <v>8</v>
      </c>
      <c r="N14" s="218">
        <v>8</v>
      </c>
      <c r="O14" s="218">
        <v>8</v>
      </c>
      <c r="P14" s="218">
        <v>9</v>
      </c>
    </row>
    <row r="15" spans="1:21" x14ac:dyDescent="0.2">
      <c r="A15" s="284">
        <f>A12+7</f>
        <v>44391</v>
      </c>
      <c r="B15" s="230" t="s">
        <v>248</v>
      </c>
      <c r="C15" s="229">
        <v>700</v>
      </c>
      <c r="D15" s="228" t="s">
        <v>43</v>
      </c>
      <c r="E15" s="228"/>
      <c r="F15" s="287" t="s">
        <v>241</v>
      </c>
      <c r="H15" s="218">
        <v>3</v>
      </c>
      <c r="I15" s="233">
        <v>5</v>
      </c>
      <c r="J15" s="233">
        <v>5</v>
      </c>
      <c r="K15" s="218" t="s">
        <v>241</v>
      </c>
      <c r="L15" s="218">
        <v>8</v>
      </c>
      <c r="M15" s="218">
        <v>8</v>
      </c>
      <c r="N15" s="218">
        <v>9</v>
      </c>
      <c r="O15" s="218">
        <v>9</v>
      </c>
      <c r="P15" s="218">
        <v>7</v>
      </c>
      <c r="S15" s="233"/>
      <c r="T15" s="233"/>
      <c r="U15" s="233"/>
    </row>
    <row r="16" spans="1:21" x14ac:dyDescent="0.2">
      <c r="A16" s="283" t="s">
        <v>272</v>
      </c>
      <c r="B16" s="226"/>
      <c r="C16" s="225">
        <v>800</v>
      </c>
      <c r="D16" s="224" t="s">
        <v>62</v>
      </c>
      <c r="E16" s="224"/>
      <c r="F16" s="294" t="s">
        <v>240</v>
      </c>
      <c r="H16" s="218">
        <v>4</v>
      </c>
      <c r="I16" s="233">
        <v>4</v>
      </c>
      <c r="J16" s="233">
        <v>6</v>
      </c>
      <c r="K16" s="218" t="s">
        <v>62</v>
      </c>
      <c r="L16" s="218">
        <v>7</v>
      </c>
      <c r="M16" s="218">
        <v>7</v>
      </c>
      <c r="N16" s="218">
        <v>9</v>
      </c>
      <c r="O16" s="218">
        <v>8</v>
      </c>
      <c r="P16" s="218">
        <v>8</v>
      </c>
    </row>
    <row r="17" spans="1:21" ht="13.5" thickBot="1" x14ac:dyDescent="0.25">
      <c r="A17" s="285"/>
      <c r="B17" s="222"/>
      <c r="C17" s="221">
        <v>900</v>
      </c>
      <c r="D17" s="293" t="s">
        <v>47</v>
      </c>
      <c r="E17" s="220"/>
      <c r="F17" s="219" t="s">
        <v>209</v>
      </c>
      <c r="I17" s="233">
        <f>SUM(I11:I16)</f>
        <v>29</v>
      </c>
      <c r="J17" s="233">
        <f>SUM(J11:J16)</f>
        <v>31</v>
      </c>
      <c r="S17" s="289"/>
      <c r="T17" s="233"/>
      <c r="U17" s="233"/>
    </row>
    <row r="18" spans="1:21" x14ac:dyDescent="0.2">
      <c r="A18" s="284">
        <f>A15+7</f>
        <v>44398</v>
      </c>
      <c r="B18" s="230" t="s">
        <v>247</v>
      </c>
      <c r="C18" s="229">
        <v>700</v>
      </c>
      <c r="D18" s="291" t="s">
        <v>43</v>
      </c>
      <c r="E18" s="228"/>
      <c r="F18" s="227" t="s">
        <v>62</v>
      </c>
      <c r="I18" s="233"/>
      <c r="J18" s="233"/>
      <c r="O18" s="233"/>
    </row>
    <row r="19" spans="1:21" x14ac:dyDescent="0.2">
      <c r="A19" s="283" t="s">
        <v>272</v>
      </c>
      <c r="B19" s="232"/>
      <c r="C19" s="225">
        <v>800</v>
      </c>
      <c r="D19" s="288" t="s">
        <v>240</v>
      </c>
      <c r="E19" s="224"/>
      <c r="F19" s="223" t="s">
        <v>47</v>
      </c>
      <c r="H19" s="218" t="s">
        <v>277</v>
      </c>
      <c r="I19" s="218" t="s">
        <v>47</v>
      </c>
      <c r="J19" s="218" t="s">
        <v>241</v>
      </c>
      <c r="L19" s="237">
        <v>7</v>
      </c>
      <c r="M19" s="237">
        <v>8</v>
      </c>
      <c r="N19" s="237">
        <v>9</v>
      </c>
    </row>
    <row r="20" spans="1:21" ht="13.5" thickBot="1" x14ac:dyDescent="0.25">
      <c r="A20" s="285"/>
      <c r="B20" s="231"/>
      <c r="C20" s="221">
        <v>900</v>
      </c>
      <c r="D20" s="293" t="s">
        <v>241</v>
      </c>
      <c r="E20" s="220"/>
      <c r="F20" s="219" t="s">
        <v>209</v>
      </c>
      <c r="K20" s="218" t="s">
        <v>43</v>
      </c>
      <c r="L20" s="233">
        <v>3</v>
      </c>
      <c r="M20" s="233">
        <v>1</v>
      </c>
      <c r="N20" s="233">
        <v>1</v>
      </c>
    </row>
    <row r="21" spans="1:21" ht="13.5" thickBot="1" x14ac:dyDescent="0.25">
      <c r="A21" s="286">
        <f>A18+7</f>
        <v>44405</v>
      </c>
      <c r="B21" s="236" t="s">
        <v>246</v>
      </c>
      <c r="C21" s="235" t="s">
        <v>246</v>
      </c>
      <c r="D21" s="235" t="s">
        <v>246</v>
      </c>
      <c r="E21" s="235"/>
      <c r="F21" s="234" t="s">
        <v>246</v>
      </c>
      <c r="K21" s="218" t="s">
        <v>209</v>
      </c>
      <c r="L21" s="233">
        <v>3</v>
      </c>
      <c r="M21" s="233">
        <v>0</v>
      </c>
      <c r="N21" s="233">
        <v>2</v>
      </c>
    </row>
    <row r="22" spans="1:21" x14ac:dyDescent="0.2">
      <c r="A22" s="284">
        <v>44411</v>
      </c>
      <c r="B22" s="230" t="s">
        <v>245</v>
      </c>
      <c r="C22" s="229">
        <v>700</v>
      </c>
      <c r="D22" s="291" t="s">
        <v>62</v>
      </c>
      <c r="E22" s="228"/>
      <c r="F22" s="227" t="s">
        <v>209</v>
      </c>
      <c r="K22" s="218" t="s">
        <v>240</v>
      </c>
      <c r="L22" s="233">
        <v>1</v>
      </c>
      <c r="M22" s="233">
        <v>2</v>
      </c>
      <c r="N22" s="233">
        <v>2</v>
      </c>
    </row>
    <row r="23" spans="1:21" x14ac:dyDescent="0.2">
      <c r="A23" s="283" t="s">
        <v>273</v>
      </c>
      <c r="B23" s="232"/>
      <c r="C23" s="225">
        <v>800</v>
      </c>
      <c r="D23" s="288" t="s">
        <v>47</v>
      </c>
      <c r="E23" s="224"/>
      <c r="F23" s="223" t="s">
        <v>241</v>
      </c>
      <c r="K23" s="218" t="s">
        <v>47</v>
      </c>
      <c r="L23" s="233">
        <v>0</v>
      </c>
      <c r="M23" s="233">
        <v>4</v>
      </c>
      <c r="N23" s="233">
        <v>1</v>
      </c>
    </row>
    <row r="24" spans="1:21" ht="13.5" thickBot="1" x14ac:dyDescent="0.25">
      <c r="A24" s="285"/>
      <c r="B24" s="231"/>
      <c r="C24" s="221">
        <v>900</v>
      </c>
      <c r="D24" s="220" t="s">
        <v>43</v>
      </c>
      <c r="E24" s="220"/>
      <c r="F24" s="292" t="s">
        <v>240</v>
      </c>
      <c r="K24" s="218" t="s">
        <v>241</v>
      </c>
      <c r="L24" s="233">
        <v>1</v>
      </c>
      <c r="M24" s="233">
        <v>1</v>
      </c>
      <c r="N24" s="233">
        <v>3</v>
      </c>
    </row>
    <row r="25" spans="1:21" x14ac:dyDescent="0.2">
      <c r="A25" s="284">
        <f>A22+7</f>
        <v>44418</v>
      </c>
      <c r="B25" s="230" t="s">
        <v>244</v>
      </c>
      <c r="C25" s="229">
        <v>700</v>
      </c>
      <c r="D25" s="291" t="s">
        <v>209</v>
      </c>
      <c r="E25" s="228"/>
      <c r="F25" s="227" t="s">
        <v>240</v>
      </c>
      <c r="K25" s="218" t="s">
        <v>62</v>
      </c>
      <c r="L25" s="233">
        <v>2</v>
      </c>
      <c r="M25" s="233">
        <v>2</v>
      </c>
      <c r="N25" s="233">
        <v>1</v>
      </c>
    </row>
    <row r="26" spans="1:21" x14ac:dyDescent="0.2">
      <c r="A26" s="283" t="s">
        <v>273</v>
      </c>
      <c r="B26" s="232"/>
      <c r="C26" s="225">
        <v>800</v>
      </c>
      <c r="D26" s="224" t="s">
        <v>47</v>
      </c>
      <c r="E26" s="224"/>
      <c r="F26" s="294" t="s">
        <v>43</v>
      </c>
      <c r="L26" s="233">
        <f>SUM(L20:L25)</f>
        <v>10</v>
      </c>
      <c r="M26" s="233">
        <f>SUM(M20:M25)</f>
        <v>10</v>
      </c>
      <c r="N26" s="233">
        <f>SUM(N20:N25)</f>
        <v>10</v>
      </c>
    </row>
    <row r="27" spans="1:21" ht="13.5" thickBot="1" x14ac:dyDescent="0.25">
      <c r="A27" s="285"/>
      <c r="B27" s="231"/>
      <c r="C27" s="221">
        <v>900</v>
      </c>
      <c r="D27" s="293" t="s">
        <v>241</v>
      </c>
      <c r="E27" s="220"/>
      <c r="F27" s="219" t="s">
        <v>62</v>
      </c>
    </row>
    <row r="28" spans="1:21" x14ac:dyDescent="0.2">
      <c r="A28" s="284">
        <f>A25+7</f>
        <v>44425</v>
      </c>
      <c r="B28" s="230" t="s">
        <v>243</v>
      </c>
      <c r="C28" s="229">
        <v>700</v>
      </c>
      <c r="D28" s="291" t="s">
        <v>43</v>
      </c>
      <c r="E28" s="228"/>
      <c r="F28" s="227" t="s">
        <v>209</v>
      </c>
    </row>
    <row r="29" spans="1:21" x14ac:dyDescent="0.2">
      <c r="A29" s="283" t="s">
        <v>273</v>
      </c>
      <c r="B29" s="232"/>
      <c r="C29" s="225">
        <v>800</v>
      </c>
      <c r="D29" s="224" t="s">
        <v>62</v>
      </c>
      <c r="E29" s="224"/>
      <c r="F29" s="223" t="s">
        <v>47</v>
      </c>
    </row>
    <row r="30" spans="1:21" ht="13.5" thickBot="1" x14ac:dyDescent="0.25">
      <c r="A30" s="285"/>
      <c r="B30" s="231"/>
      <c r="C30" s="221">
        <v>900</v>
      </c>
      <c r="D30" s="293" t="s">
        <v>240</v>
      </c>
      <c r="E30" s="220"/>
      <c r="F30" s="219" t="s">
        <v>241</v>
      </c>
    </row>
    <row r="31" spans="1:21" x14ac:dyDescent="0.2">
      <c r="A31" s="284">
        <v>44432</v>
      </c>
      <c r="B31" s="230" t="s">
        <v>242</v>
      </c>
      <c r="C31" s="229">
        <v>700</v>
      </c>
      <c r="D31" s="228" t="s">
        <v>43</v>
      </c>
      <c r="E31" s="228"/>
      <c r="F31" s="287" t="s">
        <v>241</v>
      </c>
    </row>
    <row r="32" spans="1:21" x14ac:dyDescent="0.2">
      <c r="A32" s="283" t="s">
        <v>273</v>
      </c>
      <c r="B32" s="226"/>
      <c r="C32" s="225">
        <v>800</v>
      </c>
      <c r="D32" s="224" t="s">
        <v>62</v>
      </c>
      <c r="E32" s="224"/>
      <c r="F32" s="294" t="s">
        <v>240</v>
      </c>
      <c r="K32" s="218">
        <v>1</v>
      </c>
    </row>
    <row r="33" spans="1:14" ht="13.5" thickBot="1" x14ac:dyDescent="0.25">
      <c r="A33" s="295"/>
      <c r="B33" s="226"/>
      <c r="C33" s="296">
        <v>900</v>
      </c>
      <c r="D33" s="303" t="s">
        <v>47</v>
      </c>
      <c r="E33" s="297"/>
      <c r="F33" s="298" t="s">
        <v>209</v>
      </c>
      <c r="I33" s="218">
        <v>4</v>
      </c>
      <c r="K33" s="218" t="s">
        <v>313</v>
      </c>
      <c r="L33" s="218" t="s">
        <v>313</v>
      </c>
    </row>
    <row r="34" spans="1:14" x14ac:dyDescent="0.2">
      <c r="A34" s="306">
        <v>44439</v>
      </c>
      <c r="B34" s="304" t="s">
        <v>279</v>
      </c>
      <c r="C34" s="229">
        <v>700</v>
      </c>
      <c r="D34" s="307" t="s">
        <v>120</v>
      </c>
      <c r="E34" s="228"/>
      <c r="F34" s="308" t="s">
        <v>94</v>
      </c>
      <c r="G34" s="233"/>
      <c r="H34" s="233"/>
      <c r="I34" s="218">
        <v>5</v>
      </c>
    </row>
    <row r="35" spans="1:14" x14ac:dyDescent="0.2">
      <c r="A35" s="309" t="s">
        <v>276</v>
      </c>
      <c r="B35" s="301" t="s">
        <v>280</v>
      </c>
      <c r="C35" s="225">
        <v>800</v>
      </c>
      <c r="D35" s="305" t="s">
        <v>88</v>
      </c>
      <c r="E35" s="224"/>
      <c r="F35" s="310" t="s">
        <v>251</v>
      </c>
      <c r="G35" s="233"/>
      <c r="H35" s="233"/>
      <c r="I35" s="289"/>
      <c r="J35" s="289"/>
      <c r="K35" s="218">
        <v>2</v>
      </c>
    </row>
    <row r="36" spans="1:14" ht="13.5" thickBot="1" x14ac:dyDescent="0.25">
      <c r="A36" s="311"/>
      <c r="B36" s="302" t="s">
        <v>281</v>
      </c>
      <c r="C36" s="221">
        <v>900</v>
      </c>
      <c r="D36" s="221" t="s">
        <v>278</v>
      </c>
      <c r="E36" s="220"/>
      <c r="F36" s="312" t="s">
        <v>171</v>
      </c>
      <c r="G36" s="233"/>
      <c r="H36" s="289"/>
      <c r="I36" s="289">
        <v>3</v>
      </c>
      <c r="J36" s="289"/>
      <c r="K36" s="218" t="s">
        <v>313</v>
      </c>
      <c r="L36" s="218" t="s">
        <v>313</v>
      </c>
      <c r="N36" s="218">
        <f>44*12*5</f>
        <v>2640</v>
      </c>
    </row>
    <row r="37" spans="1:14" x14ac:dyDescent="0.2">
      <c r="A37" s="306">
        <v>44446</v>
      </c>
      <c r="B37" s="304" t="s">
        <v>279</v>
      </c>
      <c r="C37" s="229">
        <v>700</v>
      </c>
      <c r="D37" s="229" t="s">
        <v>120</v>
      </c>
      <c r="E37" s="228"/>
      <c r="F37" s="308" t="s">
        <v>256</v>
      </c>
      <c r="G37" s="233"/>
      <c r="H37" s="289"/>
      <c r="I37" s="289">
        <v>6</v>
      </c>
      <c r="J37" s="289"/>
    </row>
    <row r="38" spans="1:14" x14ac:dyDescent="0.2">
      <c r="A38" s="299"/>
      <c r="B38" s="301" t="s">
        <v>280</v>
      </c>
      <c r="C38" s="225">
        <v>800</v>
      </c>
      <c r="D38" s="225" t="s">
        <v>171</v>
      </c>
      <c r="E38" s="224"/>
      <c r="F38" s="310" t="s">
        <v>282</v>
      </c>
      <c r="G38" s="233"/>
      <c r="H38" s="233"/>
    </row>
    <row r="39" spans="1:14" ht="13.5" thickBot="1" x14ac:dyDescent="0.25">
      <c r="A39" s="300"/>
      <c r="B39" s="290"/>
      <c r="C39" s="221">
        <v>900</v>
      </c>
      <c r="D39" s="290"/>
      <c r="E39" s="313" t="s">
        <v>283</v>
      </c>
      <c r="F39" s="219"/>
      <c r="G39" s="233"/>
      <c r="H39" s="233"/>
    </row>
  </sheetData>
  <pageMargins left="0.75" right="0.75" top="1" bottom="1" header="0.5" footer="0.5"/>
  <pageSetup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54"/>
  <sheetViews>
    <sheetView topLeftCell="A2" workbookViewId="0">
      <selection activeCell="A27" sqref="A27:XFD27"/>
    </sheetView>
  </sheetViews>
  <sheetFormatPr defaultRowHeight="15" x14ac:dyDescent="0.25"/>
  <cols>
    <col min="1" max="1" width="27.42578125" customWidth="1"/>
    <col min="2" max="2" width="15.28515625" customWidth="1"/>
    <col min="6" max="6" width="17.85546875" customWidth="1"/>
    <col min="7" max="7" width="15.140625" customWidth="1"/>
  </cols>
  <sheetData>
    <row r="1" spans="1:7" ht="16.5" thickBot="1" x14ac:dyDescent="0.3">
      <c r="A1" s="243" t="s">
        <v>100</v>
      </c>
      <c r="B1" s="244" t="s">
        <v>3</v>
      </c>
      <c r="C1" s="245" t="s">
        <v>101</v>
      </c>
      <c r="D1" s="246" t="s">
        <v>102</v>
      </c>
      <c r="E1" s="246" t="s">
        <v>264</v>
      </c>
      <c r="F1" s="246" t="s">
        <v>265</v>
      </c>
    </row>
    <row r="2" spans="1:7" ht="15.75" x14ac:dyDescent="0.25">
      <c r="A2" s="247" t="s">
        <v>292</v>
      </c>
      <c r="B2" s="248" t="s">
        <v>256</v>
      </c>
      <c r="C2" s="249"/>
      <c r="D2" s="328" t="s">
        <v>102</v>
      </c>
      <c r="E2" s="278"/>
      <c r="F2" s="271"/>
    </row>
    <row r="3" spans="1:7" ht="15.75" x14ac:dyDescent="0.25">
      <c r="A3" s="250" t="s">
        <v>226</v>
      </c>
      <c r="B3" s="255" t="s">
        <v>256</v>
      </c>
      <c r="C3" s="251" t="s">
        <v>214</v>
      </c>
      <c r="D3" s="267" t="s">
        <v>102</v>
      </c>
      <c r="E3" s="279"/>
      <c r="F3" s="272"/>
    </row>
    <row r="4" spans="1:7" ht="15.75" x14ac:dyDescent="0.25">
      <c r="A4" s="250" t="s">
        <v>287</v>
      </c>
      <c r="B4" s="255" t="s">
        <v>256</v>
      </c>
      <c r="C4" s="251" t="s">
        <v>214</v>
      </c>
      <c r="D4" s="268" t="s">
        <v>102</v>
      </c>
      <c r="E4" s="279"/>
      <c r="F4" s="272"/>
    </row>
    <row r="5" spans="1:7" ht="15.75" x14ac:dyDescent="0.25">
      <c r="A5" s="250" t="s">
        <v>174</v>
      </c>
      <c r="B5" s="255" t="s">
        <v>256</v>
      </c>
      <c r="C5" s="252" t="s">
        <v>214</v>
      </c>
      <c r="D5" s="268" t="s">
        <v>102</v>
      </c>
      <c r="E5" s="279" t="s">
        <v>286</v>
      </c>
      <c r="F5" s="272" t="s">
        <v>296</v>
      </c>
      <c r="G5" s="250" t="s">
        <v>174</v>
      </c>
    </row>
    <row r="6" spans="1:7" ht="15.75" x14ac:dyDescent="0.25">
      <c r="A6" s="250" t="s">
        <v>224</v>
      </c>
      <c r="B6" s="255" t="s">
        <v>256</v>
      </c>
      <c r="C6" s="252" t="s">
        <v>214</v>
      </c>
      <c r="D6" s="268" t="s">
        <v>102</v>
      </c>
      <c r="E6" s="279"/>
      <c r="F6" s="272"/>
    </row>
    <row r="7" spans="1:7" ht="16.5" thickBot="1" x14ac:dyDescent="0.3">
      <c r="A7" s="253" t="s">
        <v>290</v>
      </c>
      <c r="B7" s="256" t="s">
        <v>256</v>
      </c>
      <c r="C7" s="254" t="s">
        <v>214</v>
      </c>
      <c r="D7" s="269" t="s">
        <v>102</v>
      </c>
      <c r="E7" s="280"/>
      <c r="F7" s="273"/>
    </row>
    <row r="8" spans="1:7" ht="15.75" x14ac:dyDescent="0.25">
      <c r="A8" s="250" t="s">
        <v>300</v>
      </c>
      <c r="B8" s="255" t="s">
        <v>88</v>
      </c>
      <c r="C8" s="251"/>
      <c r="D8" s="332"/>
      <c r="E8" s="279"/>
      <c r="F8" s="272"/>
    </row>
    <row r="9" spans="1:7" ht="15.75" x14ac:dyDescent="0.25">
      <c r="A9" s="250" t="s">
        <v>165</v>
      </c>
      <c r="B9" s="255" t="s">
        <v>88</v>
      </c>
      <c r="C9" s="251" t="s">
        <v>214</v>
      </c>
      <c r="D9" s="267" t="s">
        <v>102</v>
      </c>
      <c r="E9" s="279"/>
      <c r="F9" s="272"/>
    </row>
    <row r="10" spans="1:7" ht="15.75" x14ac:dyDescent="0.25">
      <c r="A10" s="250" t="s">
        <v>263</v>
      </c>
      <c r="B10" s="255" t="s">
        <v>88</v>
      </c>
      <c r="C10" s="252"/>
      <c r="D10" s="331"/>
      <c r="E10" s="279"/>
      <c r="F10" s="272"/>
    </row>
    <row r="11" spans="1:7" ht="15.75" x14ac:dyDescent="0.25">
      <c r="A11" s="250" t="s">
        <v>301</v>
      </c>
      <c r="B11" s="255" t="s">
        <v>88</v>
      </c>
      <c r="C11" s="252"/>
      <c r="D11" s="331"/>
      <c r="E11" s="279"/>
      <c r="F11" s="272"/>
    </row>
    <row r="12" spans="1:7" ht="15.75" x14ac:dyDescent="0.25">
      <c r="A12" s="250" t="s">
        <v>298</v>
      </c>
      <c r="B12" s="255" t="s">
        <v>88</v>
      </c>
      <c r="C12" s="252" t="s">
        <v>214</v>
      </c>
      <c r="D12" s="326" t="s">
        <v>102</v>
      </c>
      <c r="E12" s="279"/>
      <c r="F12" s="272"/>
    </row>
    <row r="13" spans="1:7" ht="16.5" thickBot="1" x14ac:dyDescent="0.3">
      <c r="A13" s="253" t="s">
        <v>106</v>
      </c>
      <c r="B13" s="256" t="s">
        <v>88</v>
      </c>
      <c r="C13" s="254" t="s">
        <v>214</v>
      </c>
      <c r="D13" s="330" t="s">
        <v>102</v>
      </c>
      <c r="E13" s="280"/>
      <c r="F13" s="273"/>
    </row>
    <row r="14" spans="1:7" ht="15.75" x14ac:dyDescent="0.25">
      <c r="A14" s="247" t="s">
        <v>227</v>
      </c>
      <c r="B14" s="257" t="s">
        <v>120</v>
      </c>
      <c r="C14" s="249" t="s">
        <v>214</v>
      </c>
      <c r="D14" s="266" t="s">
        <v>302</v>
      </c>
      <c r="E14" s="278">
        <v>50</v>
      </c>
      <c r="F14" s="271"/>
    </row>
    <row r="15" spans="1:7" ht="15.75" x14ac:dyDescent="0.25">
      <c r="A15" s="250" t="s">
        <v>221</v>
      </c>
      <c r="B15" s="258" t="s">
        <v>120</v>
      </c>
      <c r="C15" s="251" t="s">
        <v>214</v>
      </c>
      <c r="D15" s="267" t="s">
        <v>302</v>
      </c>
      <c r="E15" s="279">
        <v>50</v>
      </c>
      <c r="F15" s="272"/>
    </row>
    <row r="16" spans="1:7" ht="15.75" x14ac:dyDescent="0.25">
      <c r="A16" s="250" t="s">
        <v>291</v>
      </c>
      <c r="B16" s="258" t="s">
        <v>120</v>
      </c>
      <c r="C16" s="251" t="s">
        <v>214</v>
      </c>
      <c r="D16" s="267" t="s">
        <v>102</v>
      </c>
      <c r="E16" s="279"/>
      <c r="F16" s="272"/>
    </row>
    <row r="17" spans="1:14" ht="15.75" x14ac:dyDescent="0.25">
      <c r="A17" s="250" t="s">
        <v>257</v>
      </c>
      <c r="B17" s="258" t="s">
        <v>120</v>
      </c>
      <c r="C17" s="251" t="s">
        <v>214</v>
      </c>
      <c r="D17" s="267" t="s">
        <v>102</v>
      </c>
      <c r="E17" s="279"/>
      <c r="F17" s="272"/>
    </row>
    <row r="18" spans="1:14" ht="15.75" x14ac:dyDescent="0.25">
      <c r="A18" s="261" t="s">
        <v>297</v>
      </c>
      <c r="B18" s="324" t="s">
        <v>120</v>
      </c>
      <c r="C18" s="265" t="s">
        <v>214</v>
      </c>
      <c r="D18" s="325" t="s">
        <v>102</v>
      </c>
      <c r="E18" s="282"/>
      <c r="F18" s="276"/>
    </row>
    <row r="19" spans="1:14" ht="16.5" thickBot="1" x14ac:dyDescent="0.3">
      <c r="A19" s="253" t="s">
        <v>104</v>
      </c>
      <c r="B19" s="259" t="s">
        <v>120</v>
      </c>
      <c r="C19" s="260" t="s">
        <v>214</v>
      </c>
      <c r="D19" s="270" t="s">
        <v>262</v>
      </c>
      <c r="E19" s="280"/>
      <c r="F19" s="273"/>
    </row>
    <row r="20" spans="1:14" ht="15.75" x14ac:dyDescent="0.25">
      <c r="A20" s="263" t="s">
        <v>177</v>
      </c>
      <c r="B20" s="264" t="s">
        <v>187</v>
      </c>
      <c r="C20" s="274" t="s">
        <v>214</v>
      </c>
      <c r="D20" s="275" t="s">
        <v>102</v>
      </c>
      <c r="E20" s="281"/>
      <c r="F20" s="21"/>
    </row>
    <row r="21" spans="1:14" ht="15.75" x14ac:dyDescent="0.25">
      <c r="A21" s="263" t="s">
        <v>166</v>
      </c>
      <c r="B21" s="264" t="s">
        <v>187</v>
      </c>
      <c r="C21" s="274" t="s">
        <v>214</v>
      </c>
      <c r="D21" s="329" t="s">
        <v>304</v>
      </c>
      <c r="E21" s="281"/>
      <c r="F21" s="21"/>
    </row>
    <row r="22" spans="1:14" ht="15.75" x14ac:dyDescent="0.25">
      <c r="A22" s="250" t="s">
        <v>293</v>
      </c>
      <c r="B22" s="264" t="s">
        <v>187</v>
      </c>
      <c r="C22" s="251" t="s">
        <v>214</v>
      </c>
      <c r="D22" s="267" t="s">
        <v>102</v>
      </c>
      <c r="E22" s="279"/>
      <c r="F22" s="18"/>
    </row>
    <row r="23" spans="1:14" ht="15.75" x14ac:dyDescent="0.25">
      <c r="A23" s="250" t="s">
        <v>294</v>
      </c>
      <c r="B23" s="264" t="s">
        <v>187</v>
      </c>
      <c r="C23" s="251" t="s">
        <v>214</v>
      </c>
      <c r="D23" s="267" t="s">
        <v>102</v>
      </c>
      <c r="E23" s="279"/>
      <c r="F23" s="18"/>
    </row>
    <row r="24" spans="1:14" ht="15.75" x14ac:dyDescent="0.25">
      <c r="A24" s="250" t="s">
        <v>295</v>
      </c>
      <c r="B24" s="264" t="s">
        <v>187</v>
      </c>
      <c r="C24" s="251" t="s">
        <v>214</v>
      </c>
      <c r="D24" s="267" t="s">
        <v>102</v>
      </c>
      <c r="E24" s="279"/>
      <c r="F24" s="18"/>
    </row>
    <row r="25" spans="1:14" ht="16.5" thickBot="1" x14ac:dyDescent="0.3">
      <c r="A25" s="255"/>
      <c r="B25" s="264" t="s">
        <v>187</v>
      </c>
      <c r="C25" s="251"/>
      <c r="D25" s="267"/>
      <c r="E25" s="279"/>
      <c r="F25" s="18"/>
    </row>
    <row r="26" spans="1:14" ht="15.75" x14ac:dyDescent="0.25">
      <c r="A26" s="247" t="s">
        <v>136</v>
      </c>
      <c r="B26" s="248" t="s">
        <v>94</v>
      </c>
      <c r="C26" s="249" t="s">
        <v>214</v>
      </c>
      <c r="D26" s="266" t="s">
        <v>102</v>
      </c>
      <c r="E26" s="278">
        <v>50</v>
      </c>
      <c r="F26" s="271" t="s">
        <v>267</v>
      </c>
    </row>
    <row r="27" spans="1:14" ht="15.75" x14ac:dyDescent="0.25">
      <c r="A27" s="250" t="s">
        <v>258</v>
      </c>
      <c r="B27" s="255" t="s">
        <v>94</v>
      </c>
      <c r="C27" s="251" t="s">
        <v>214</v>
      </c>
      <c r="D27" s="267" t="s">
        <v>102</v>
      </c>
      <c r="E27" s="279"/>
      <c r="F27" s="272" t="s">
        <v>266</v>
      </c>
    </row>
    <row r="28" spans="1:14" ht="15.75" x14ac:dyDescent="0.25">
      <c r="A28" s="250" t="s">
        <v>186</v>
      </c>
      <c r="B28" s="255" t="s">
        <v>94</v>
      </c>
      <c r="C28" s="251" t="s">
        <v>214</v>
      </c>
      <c r="D28" s="267" t="s">
        <v>102</v>
      </c>
      <c r="E28" s="279"/>
      <c r="F28" s="272"/>
    </row>
    <row r="29" spans="1:14" ht="15.75" x14ac:dyDescent="0.25">
      <c r="A29" s="250" t="s">
        <v>322</v>
      </c>
      <c r="B29" s="255" t="s">
        <v>94</v>
      </c>
      <c r="C29" s="251" t="s">
        <v>214</v>
      </c>
      <c r="D29" s="267">
        <v>100</v>
      </c>
      <c r="E29" s="279"/>
      <c r="F29" s="272"/>
    </row>
    <row r="30" spans="1:14" ht="15.75" x14ac:dyDescent="0.25">
      <c r="A30" s="250" t="s">
        <v>103</v>
      </c>
      <c r="B30" s="255" t="s">
        <v>94</v>
      </c>
      <c r="C30" s="251" t="s">
        <v>214</v>
      </c>
      <c r="D30" s="267" t="s">
        <v>102</v>
      </c>
      <c r="E30" s="279" t="s">
        <v>286</v>
      </c>
      <c r="F30" s="272" t="s">
        <v>271</v>
      </c>
    </row>
    <row r="31" spans="1:14" ht="15.75" x14ac:dyDescent="0.25">
      <c r="A31" s="250" t="s">
        <v>160</v>
      </c>
      <c r="B31" s="255" t="s">
        <v>94</v>
      </c>
      <c r="C31" s="251" t="s">
        <v>214</v>
      </c>
      <c r="D31" s="267" t="s">
        <v>102</v>
      </c>
      <c r="E31" s="279"/>
      <c r="F31" s="272"/>
    </row>
    <row r="32" spans="1:14" ht="16.5" thickBot="1" x14ac:dyDescent="0.3">
      <c r="A32" s="261" t="s">
        <v>105</v>
      </c>
      <c r="B32" s="262" t="s">
        <v>94</v>
      </c>
      <c r="C32" s="265"/>
      <c r="D32" s="277">
        <v>5</v>
      </c>
      <c r="E32" s="282"/>
      <c r="F32" s="276"/>
      <c r="N32">
        <f>61-7*2</f>
        <v>47</v>
      </c>
    </row>
    <row r="33" spans="1:14" ht="15.75" x14ac:dyDescent="0.25">
      <c r="A33" s="247" t="s">
        <v>259</v>
      </c>
      <c r="B33" s="248" t="s">
        <v>251</v>
      </c>
      <c r="C33" s="249" t="s">
        <v>214</v>
      </c>
      <c r="D33" s="249" t="s">
        <v>102</v>
      </c>
      <c r="E33" s="278"/>
      <c r="F33" s="271"/>
    </row>
    <row r="34" spans="1:14" ht="15.75" x14ac:dyDescent="0.25">
      <c r="A34" s="250" t="s">
        <v>198</v>
      </c>
      <c r="B34" s="255" t="s">
        <v>251</v>
      </c>
      <c r="C34" s="251" t="s">
        <v>214</v>
      </c>
      <c r="D34" s="251" t="s">
        <v>102</v>
      </c>
      <c r="E34" s="279"/>
      <c r="F34" s="272" t="s">
        <v>268</v>
      </c>
    </row>
    <row r="35" spans="1:14" ht="15.75" x14ac:dyDescent="0.25">
      <c r="A35" s="250" t="s">
        <v>199</v>
      </c>
      <c r="B35" s="255" t="s">
        <v>251</v>
      </c>
      <c r="C35" s="251" t="s">
        <v>214</v>
      </c>
      <c r="D35" s="251" t="s">
        <v>102</v>
      </c>
      <c r="E35" s="279"/>
      <c r="F35" s="272" t="s">
        <v>269</v>
      </c>
      <c r="M35">
        <v>2500</v>
      </c>
      <c r="N35">
        <f>M35*0.03</f>
        <v>75</v>
      </c>
    </row>
    <row r="36" spans="1:14" ht="15.75" x14ac:dyDescent="0.25">
      <c r="A36" s="250" t="s">
        <v>260</v>
      </c>
      <c r="B36" s="255" t="s">
        <v>251</v>
      </c>
      <c r="C36" s="251" t="s">
        <v>214</v>
      </c>
      <c r="D36" s="251" t="s">
        <v>299</v>
      </c>
      <c r="E36" s="279">
        <v>50</v>
      </c>
      <c r="F36" s="272"/>
      <c r="N36">
        <f>N35*4</f>
        <v>300</v>
      </c>
    </row>
    <row r="37" spans="1:14" ht="15.75" x14ac:dyDescent="0.25">
      <c r="A37" s="250" t="s">
        <v>261</v>
      </c>
      <c r="B37" s="255" t="s">
        <v>251</v>
      </c>
      <c r="C37" s="251"/>
      <c r="D37" s="251"/>
      <c r="E37" s="279"/>
      <c r="F37" s="272"/>
    </row>
    <row r="38" spans="1:14" ht="15.75" x14ac:dyDescent="0.25">
      <c r="A38" s="250" t="s">
        <v>288</v>
      </c>
      <c r="B38" s="255" t="s">
        <v>251</v>
      </c>
      <c r="C38" s="251" t="s">
        <v>214</v>
      </c>
      <c r="D38" s="251" t="s">
        <v>299</v>
      </c>
      <c r="E38" s="279">
        <v>50</v>
      </c>
      <c r="F38" s="272"/>
    </row>
    <row r="39" spans="1:14" ht="15.75" x14ac:dyDescent="0.25">
      <c r="A39" s="250" t="s">
        <v>289</v>
      </c>
      <c r="B39" s="255" t="s">
        <v>251</v>
      </c>
      <c r="C39" s="251" t="s">
        <v>214</v>
      </c>
      <c r="D39" s="251" t="s">
        <v>102</v>
      </c>
      <c r="E39" s="279"/>
      <c r="F39" s="272"/>
    </row>
    <row r="40" spans="1:14" ht="16.5" thickBot="1" x14ac:dyDescent="0.3">
      <c r="A40" s="253" t="s">
        <v>270</v>
      </c>
      <c r="B40" s="256" t="s">
        <v>251</v>
      </c>
      <c r="C40" s="260" t="s">
        <v>214</v>
      </c>
      <c r="D40" s="260" t="s">
        <v>102</v>
      </c>
      <c r="E40" s="280" t="s">
        <v>303</v>
      </c>
      <c r="F40" s="273"/>
    </row>
    <row r="41" spans="1:14" x14ac:dyDescent="0.25">
      <c r="E41" s="2">
        <f>SUM(E2:E40)</f>
        <v>250</v>
      </c>
    </row>
    <row r="43" spans="1:14" ht="15.75" x14ac:dyDescent="0.25">
      <c r="A43" s="263" t="s">
        <v>228</v>
      </c>
      <c r="B43" s="264" t="s">
        <v>171</v>
      </c>
      <c r="C43" t="s">
        <v>286</v>
      </c>
    </row>
    <row r="44" spans="1:14" ht="15.75" x14ac:dyDescent="0.25">
      <c r="A44" s="250" t="s">
        <v>225</v>
      </c>
      <c r="B44" s="255" t="s">
        <v>171</v>
      </c>
      <c r="C44" t="s">
        <v>286</v>
      </c>
    </row>
    <row r="45" spans="1:14" ht="15.75" x14ac:dyDescent="0.25">
      <c r="A45" s="262" t="s">
        <v>229</v>
      </c>
      <c r="B45" s="262" t="s">
        <v>171</v>
      </c>
      <c r="C45" t="s">
        <v>286</v>
      </c>
      <c r="E45">
        <v>5</v>
      </c>
    </row>
    <row r="47" spans="1:14" ht="15.75" x14ac:dyDescent="0.25">
      <c r="A47" s="255" t="s">
        <v>133</v>
      </c>
      <c r="B47" s="255" t="s">
        <v>310</v>
      </c>
      <c r="C47" s="18" t="s">
        <v>309</v>
      </c>
    </row>
    <row r="48" spans="1:14" ht="15.75" x14ac:dyDescent="0.25">
      <c r="A48" s="255" t="s">
        <v>103</v>
      </c>
      <c r="B48" s="18" t="s">
        <v>271</v>
      </c>
      <c r="C48" s="18" t="s">
        <v>62</v>
      </c>
    </row>
    <row r="49" spans="1:3" ht="15.75" x14ac:dyDescent="0.25">
      <c r="A49" s="255" t="s">
        <v>136</v>
      </c>
      <c r="B49" s="18" t="s">
        <v>267</v>
      </c>
      <c r="C49" s="18" t="s">
        <v>62</v>
      </c>
    </row>
    <row r="50" spans="1:3" ht="15.75" x14ac:dyDescent="0.25">
      <c r="A50" s="255" t="s">
        <v>258</v>
      </c>
      <c r="B50" s="18" t="s">
        <v>266</v>
      </c>
      <c r="C50" s="18" t="s">
        <v>62</v>
      </c>
    </row>
    <row r="51" spans="1:3" ht="15.75" x14ac:dyDescent="0.25">
      <c r="A51" s="255" t="s">
        <v>260</v>
      </c>
      <c r="B51" s="18" t="s">
        <v>305</v>
      </c>
      <c r="C51" s="18" t="s">
        <v>241</v>
      </c>
    </row>
    <row r="52" spans="1:3" ht="15.75" x14ac:dyDescent="0.25">
      <c r="A52" s="255" t="s">
        <v>306</v>
      </c>
      <c r="B52" s="18" t="s">
        <v>296</v>
      </c>
      <c r="C52" s="18" t="s">
        <v>240</v>
      </c>
    </row>
    <row r="53" spans="1:3" ht="15.75" x14ac:dyDescent="0.25">
      <c r="A53" s="255" t="s">
        <v>297</v>
      </c>
      <c r="B53" s="18" t="s">
        <v>307</v>
      </c>
      <c r="C53" s="18" t="s">
        <v>43</v>
      </c>
    </row>
    <row r="54" spans="1:3" ht="15.75" x14ac:dyDescent="0.25">
      <c r="A54" s="255" t="s">
        <v>257</v>
      </c>
      <c r="B54" s="18" t="s">
        <v>308</v>
      </c>
      <c r="C54" s="18" t="s">
        <v>43</v>
      </c>
    </row>
  </sheetData>
  <pageMargins left="0.7" right="0.7" top="0.75" bottom="0.75" header="0.3" footer="0.3"/>
  <pageSetup orientation="portrait" horizont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D36"/>
  <sheetViews>
    <sheetView topLeftCell="A4" workbookViewId="0">
      <selection activeCell="F13" sqref="F13"/>
    </sheetView>
  </sheetViews>
  <sheetFormatPr defaultRowHeight="15" x14ac:dyDescent="0.25"/>
  <cols>
    <col min="2" max="2" width="10.7109375" bestFit="1" customWidth="1"/>
    <col min="3" max="3" width="10.28515625" customWidth="1"/>
    <col min="4" max="4" width="12.85546875" bestFit="1" customWidth="1"/>
    <col min="5" max="5" width="4.28515625" customWidth="1"/>
    <col min="6" max="6" width="15.5703125" customWidth="1"/>
    <col min="7" max="9" width="8.85546875" hidden="1" customWidth="1"/>
    <col min="10" max="10" width="8.85546875" customWidth="1"/>
    <col min="11" max="11" width="9.85546875" hidden="1" customWidth="1"/>
    <col min="12" max="18" width="8.85546875" hidden="1" customWidth="1"/>
  </cols>
  <sheetData>
    <row r="1" spans="1:30" ht="15.75" thickBot="1" x14ac:dyDescent="0.3">
      <c r="A1" s="179" t="s">
        <v>0</v>
      </c>
      <c r="B1" s="179" t="s">
        <v>1</v>
      </c>
      <c r="C1" s="179" t="s">
        <v>2</v>
      </c>
      <c r="D1" s="179" t="s">
        <v>3</v>
      </c>
      <c r="E1" s="179" t="s">
        <v>4</v>
      </c>
      <c r="F1" s="179" t="s">
        <v>3</v>
      </c>
      <c r="G1" s="179" t="s">
        <v>8</v>
      </c>
      <c r="H1" s="179" t="s">
        <v>5</v>
      </c>
      <c r="I1" s="180" t="s">
        <v>196</v>
      </c>
      <c r="L1">
        <v>1</v>
      </c>
      <c r="M1">
        <v>2</v>
      </c>
      <c r="N1">
        <v>3</v>
      </c>
      <c r="O1">
        <v>4</v>
      </c>
      <c r="P1">
        <v>5</v>
      </c>
      <c r="Q1">
        <v>6</v>
      </c>
      <c r="R1">
        <v>7</v>
      </c>
      <c r="V1" s="69"/>
      <c r="W1" s="69"/>
      <c r="Z1" s="69"/>
      <c r="AA1" s="69"/>
      <c r="AB1" s="69"/>
      <c r="AC1" s="69"/>
      <c r="AD1" s="69"/>
    </row>
    <row r="2" spans="1:30" x14ac:dyDescent="0.25">
      <c r="A2" s="4">
        <v>1</v>
      </c>
      <c r="B2" s="17">
        <v>44306</v>
      </c>
      <c r="C2" s="4">
        <v>700</v>
      </c>
      <c r="D2" s="187" t="s">
        <v>120</v>
      </c>
      <c r="E2" s="187"/>
      <c r="F2" s="214" t="s">
        <v>206</v>
      </c>
      <c r="I2" s="8"/>
      <c r="K2" s="69" t="s">
        <v>26</v>
      </c>
      <c r="L2" s="69" t="s">
        <v>58</v>
      </c>
      <c r="M2" s="69" t="s">
        <v>29</v>
      </c>
      <c r="N2" s="69" t="s">
        <v>107</v>
      </c>
      <c r="O2" s="69" t="s">
        <v>62</v>
      </c>
      <c r="P2" s="69" t="s">
        <v>47</v>
      </c>
      <c r="Q2" s="69" t="s">
        <v>58</v>
      </c>
      <c r="R2" s="69" t="s">
        <v>29</v>
      </c>
      <c r="T2" s="207"/>
      <c r="U2" s="69"/>
      <c r="V2" s="2"/>
      <c r="W2" s="2"/>
      <c r="X2" s="2"/>
      <c r="Y2" s="2"/>
      <c r="Z2" s="2"/>
      <c r="AA2" s="2"/>
      <c r="AB2" s="2"/>
      <c r="AC2" s="2"/>
      <c r="AD2" s="2"/>
    </row>
    <row r="3" spans="1:30" ht="15.75" thickBot="1" x14ac:dyDescent="0.3">
      <c r="A3" s="2"/>
      <c r="B3" s="2"/>
      <c r="C3" s="7">
        <v>800</v>
      </c>
      <c r="D3" s="70" t="s">
        <v>88</v>
      </c>
      <c r="E3" s="2"/>
      <c r="F3" s="189" t="s">
        <v>171</v>
      </c>
      <c r="I3" s="189" t="s">
        <v>187</v>
      </c>
      <c r="K3" s="69" t="s">
        <v>107</v>
      </c>
      <c r="L3" s="69" t="s">
        <v>62</v>
      </c>
      <c r="M3" s="69" t="s">
        <v>58</v>
      </c>
      <c r="N3" s="69" t="s">
        <v>26</v>
      </c>
      <c r="O3" s="69" t="s">
        <v>47</v>
      </c>
      <c r="P3" s="69" t="s">
        <v>29</v>
      </c>
      <c r="Q3" s="69" t="s">
        <v>62</v>
      </c>
      <c r="R3" s="69" t="s">
        <v>58</v>
      </c>
      <c r="T3" s="207"/>
      <c r="U3" s="69" t="s">
        <v>230</v>
      </c>
      <c r="V3" s="2"/>
      <c r="W3" s="2"/>
      <c r="X3" s="2"/>
      <c r="Y3" s="2"/>
      <c r="Z3" s="2"/>
      <c r="AA3" s="2"/>
      <c r="AB3" s="2"/>
      <c r="AC3" s="2"/>
      <c r="AD3" s="2"/>
    </row>
    <row r="4" spans="1:30" ht="15.75" thickBot="1" x14ac:dyDescent="0.3">
      <c r="A4" s="4">
        <v>2</v>
      </c>
      <c r="B4" s="13">
        <f>B2+7</f>
        <v>44313</v>
      </c>
      <c r="C4" s="4">
        <v>700</v>
      </c>
      <c r="D4" s="187" t="s">
        <v>120</v>
      </c>
      <c r="E4" s="187"/>
      <c r="F4" s="214" t="s">
        <v>171</v>
      </c>
      <c r="G4" s="16"/>
      <c r="H4" s="16"/>
      <c r="I4" s="190"/>
      <c r="K4" s="69"/>
      <c r="L4" s="69"/>
      <c r="M4" s="69"/>
      <c r="N4" s="69"/>
      <c r="O4" s="69"/>
      <c r="P4" s="69"/>
      <c r="Q4" s="69"/>
      <c r="R4" s="69"/>
      <c r="T4" s="90"/>
      <c r="U4" t="s">
        <v>209</v>
      </c>
      <c r="V4" s="2"/>
      <c r="W4" s="2"/>
      <c r="X4" s="2"/>
      <c r="Y4" s="2" t="s">
        <v>237</v>
      </c>
      <c r="Z4" s="2"/>
      <c r="AA4" s="2"/>
      <c r="AB4" s="2"/>
      <c r="AC4" s="2"/>
      <c r="AD4" s="2"/>
    </row>
    <row r="5" spans="1:30" ht="15.75" thickBot="1" x14ac:dyDescent="0.3">
      <c r="A5" s="2"/>
      <c r="B5" s="2"/>
      <c r="C5" s="7">
        <v>800</v>
      </c>
      <c r="D5" s="2" t="s">
        <v>206</v>
      </c>
      <c r="E5" s="2"/>
      <c r="F5" s="206" t="s">
        <v>88</v>
      </c>
      <c r="G5" s="14"/>
      <c r="H5" s="14"/>
      <c r="I5" s="188"/>
      <c r="J5" s="2"/>
      <c r="K5" s="69" t="s">
        <v>29</v>
      </c>
      <c r="L5" s="69" t="s">
        <v>47</v>
      </c>
      <c r="M5" s="69" t="s">
        <v>26</v>
      </c>
      <c r="N5" s="69" t="s">
        <v>62</v>
      </c>
      <c r="O5" s="69" t="s">
        <v>58</v>
      </c>
      <c r="P5" s="69" t="s">
        <v>107</v>
      </c>
      <c r="Q5" s="69" t="s">
        <v>47</v>
      </c>
      <c r="R5" s="69" t="s">
        <v>26</v>
      </c>
      <c r="T5" s="207"/>
      <c r="U5" s="69" t="s">
        <v>62</v>
      </c>
      <c r="V5" s="2"/>
      <c r="W5" s="2"/>
      <c r="X5" s="2"/>
      <c r="Y5" s="2" t="s">
        <v>238</v>
      </c>
      <c r="Z5" s="2"/>
      <c r="AA5" s="2"/>
      <c r="AB5" s="2"/>
      <c r="AC5" s="2"/>
      <c r="AD5" s="2"/>
    </row>
    <row r="6" spans="1:30" ht="15.75" thickBot="1" x14ac:dyDescent="0.3">
      <c r="A6" s="4">
        <v>3</v>
      </c>
      <c r="B6" s="13">
        <f>B4+7</f>
        <v>44320</v>
      </c>
      <c r="C6" s="4">
        <v>700</v>
      </c>
      <c r="D6" s="200" t="s">
        <v>120</v>
      </c>
      <c r="E6" s="187"/>
      <c r="F6" s="188" t="s">
        <v>88</v>
      </c>
      <c r="G6" s="16"/>
      <c r="H6" s="16"/>
      <c r="I6" s="190"/>
      <c r="J6" s="2"/>
      <c r="K6" s="69" t="s">
        <v>62</v>
      </c>
      <c r="L6" s="69" t="s">
        <v>107</v>
      </c>
      <c r="M6" s="69" t="s">
        <v>47</v>
      </c>
      <c r="N6" s="69" t="s">
        <v>29</v>
      </c>
      <c r="O6" s="69" t="s">
        <v>26</v>
      </c>
      <c r="P6" s="69" t="s">
        <v>58</v>
      </c>
      <c r="Q6" s="69" t="s">
        <v>107</v>
      </c>
      <c r="R6" s="69" t="s">
        <v>47</v>
      </c>
      <c r="T6" s="69"/>
      <c r="U6" s="69" t="s">
        <v>47</v>
      </c>
      <c r="V6" s="2"/>
      <c r="W6" s="2"/>
      <c r="X6" s="2"/>
      <c r="Y6" s="2" t="s">
        <v>239</v>
      </c>
      <c r="Z6" s="2"/>
      <c r="AA6" s="2"/>
      <c r="AB6" s="2"/>
      <c r="AC6" s="2"/>
      <c r="AD6" s="2"/>
    </row>
    <row r="7" spans="1:30" ht="15.75" thickBot="1" x14ac:dyDescent="0.3">
      <c r="A7" s="7"/>
      <c r="B7" s="2"/>
      <c r="C7" s="7">
        <v>800</v>
      </c>
      <c r="D7" s="70" t="s">
        <v>206</v>
      </c>
      <c r="E7" s="2"/>
      <c r="F7" s="189" t="s">
        <v>171</v>
      </c>
      <c r="G7" s="14"/>
      <c r="H7" s="14"/>
      <c r="I7" s="188"/>
      <c r="J7" s="2"/>
      <c r="L7" s="2"/>
      <c r="M7" s="2"/>
      <c r="T7" s="207"/>
      <c r="U7" s="69" t="s">
        <v>208</v>
      </c>
      <c r="V7" s="2"/>
      <c r="W7" s="2"/>
      <c r="X7" s="2"/>
      <c r="Y7" s="2"/>
      <c r="Z7" s="2"/>
      <c r="AA7" s="2"/>
      <c r="AB7" s="2"/>
      <c r="AC7" s="2"/>
      <c r="AD7" s="2"/>
    </row>
    <row r="8" spans="1:30" ht="15.75" thickBot="1" x14ac:dyDescent="0.3">
      <c r="A8" s="4">
        <v>4</v>
      </c>
      <c r="B8" s="13">
        <f>B6+7</f>
        <v>44327</v>
      </c>
      <c r="C8" s="4">
        <v>700</v>
      </c>
      <c r="D8" s="200" t="s">
        <v>120</v>
      </c>
      <c r="E8" s="187"/>
      <c r="F8" s="188" t="s">
        <v>206</v>
      </c>
      <c r="G8" s="16"/>
      <c r="H8" s="16"/>
      <c r="I8" s="190"/>
      <c r="J8" s="2"/>
      <c r="T8" s="69"/>
      <c r="U8" s="69" t="s">
        <v>43</v>
      </c>
      <c r="V8" s="2"/>
    </row>
    <row r="9" spans="1:30" ht="15.75" thickBot="1" x14ac:dyDescent="0.3">
      <c r="A9" s="7"/>
      <c r="B9" s="2"/>
      <c r="C9" s="7">
        <v>800</v>
      </c>
      <c r="D9" s="70" t="s">
        <v>88</v>
      </c>
      <c r="E9" s="2"/>
      <c r="F9" s="189" t="s">
        <v>171</v>
      </c>
      <c r="G9" s="14"/>
      <c r="H9" s="14"/>
      <c r="I9" s="188"/>
      <c r="J9" s="2"/>
      <c r="K9" s="49"/>
      <c r="L9" s="49"/>
      <c r="M9" s="49"/>
      <c r="N9" s="49"/>
      <c r="T9" s="69"/>
      <c r="U9" s="2" t="s">
        <v>231</v>
      </c>
      <c r="V9" s="2"/>
    </row>
    <row r="10" spans="1:30" x14ac:dyDescent="0.25">
      <c r="A10" s="4">
        <v>5</v>
      </c>
      <c r="B10" s="13">
        <f>B8+7</f>
        <v>44334</v>
      </c>
      <c r="C10" s="4">
        <v>700</v>
      </c>
      <c r="D10" s="187" t="s">
        <v>120</v>
      </c>
      <c r="E10" s="187"/>
      <c r="F10" s="214" t="s">
        <v>171</v>
      </c>
      <c r="I10" s="189"/>
      <c r="J10" s="2"/>
      <c r="L10" s="49"/>
      <c r="N10" s="49"/>
      <c r="U10" s="2"/>
      <c r="V10" s="2"/>
    </row>
    <row r="11" spans="1:30" ht="15.75" thickBot="1" x14ac:dyDescent="0.3">
      <c r="A11" s="7"/>
      <c r="B11" s="2"/>
      <c r="C11" s="7">
        <v>800</v>
      </c>
      <c r="D11" s="2" t="s">
        <v>206</v>
      </c>
      <c r="E11" s="2"/>
      <c r="F11" s="206" t="s">
        <v>88</v>
      </c>
      <c r="I11" s="189"/>
      <c r="J11" s="2"/>
      <c r="L11" s="49"/>
      <c r="N11" s="49"/>
      <c r="U11" s="2"/>
      <c r="V11" s="2"/>
    </row>
    <row r="12" spans="1:30" ht="15.75" thickBot="1" x14ac:dyDescent="0.3">
      <c r="A12" s="54">
        <v>6</v>
      </c>
      <c r="B12" s="13">
        <f>B10+7</f>
        <v>44341</v>
      </c>
      <c r="C12" s="4">
        <v>700</v>
      </c>
      <c r="D12" s="200" t="s">
        <v>120</v>
      </c>
      <c r="E12" s="187"/>
      <c r="F12" s="188" t="s">
        <v>88</v>
      </c>
      <c r="G12" s="14"/>
      <c r="H12" s="14"/>
      <c r="I12" s="188" t="s">
        <v>153</v>
      </c>
      <c r="T12" s="69"/>
      <c r="U12" s="2" t="s">
        <v>232</v>
      </c>
      <c r="V12" s="2"/>
    </row>
    <row r="13" spans="1:30" ht="15.75" thickBot="1" x14ac:dyDescent="0.3">
      <c r="A13" s="216"/>
      <c r="B13" s="15"/>
      <c r="C13" s="10">
        <v>800</v>
      </c>
      <c r="D13" s="15" t="s">
        <v>206</v>
      </c>
      <c r="E13" s="15"/>
      <c r="F13" s="217" t="s">
        <v>171</v>
      </c>
      <c r="G13" s="14"/>
      <c r="H13" s="14"/>
      <c r="I13" s="188"/>
      <c r="T13" s="69"/>
      <c r="U13" s="2" t="s">
        <v>233</v>
      </c>
      <c r="V13" s="2"/>
    </row>
    <row r="14" spans="1:30" ht="15.75" thickBot="1" x14ac:dyDescent="0.3">
      <c r="A14" s="215">
        <v>7</v>
      </c>
      <c r="B14" s="92">
        <f>B12+7</f>
        <v>44348</v>
      </c>
      <c r="C14" s="7">
        <v>630</v>
      </c>
      <c r="D14" s="2" t="s">
        <v>120</v>
      </c>
      <c r="E14" s="2"/>
      <c r="F14" s="189" t="s">
        <v>171</v>
      </c>
      <c r="G14" s="14"/>
      <c r="H14" s="14"/>
      <c r="I14" s="188"/>
      <c r="U14" s="2" t="s">
        <v>199</v>
      </c>
    </row>
    <row r="15" spans="1:30" x14ac:dyDescent="0.25">
      <c r="A15" s="215"/>
      <c r="B15" s="2"/>
      <c r="C15" s="7">
        <v>730</v>
      </c>
      <c r="D15" s="2" t="s">
        <v>88</v>
      </c>
      <c r="E15" s="2"/>
      <c r="F15" s="189" t="s">
        <v>206</v>
      </c>
      <c r="G15" s="14"/>
      <c r="H15" s="14"/>
      <c r="I15" s="188"/>
      <c r="U15" s="2" t="s">
        <v>234</v>
      </c>
    </row>
    <row r="16" spans="1:30" ht="15.75" thickBot="1" x14ac:dyDescent="0.3">
      <c r="A16" s="216"/>
      <c r="B16" s="16"/>
      <c r="C16" s="10">
        <v>830</v>
      </c>
      <c r="D16" s="16"/>
      <c r="E16" s="140" t="s">
        <v>223</v>
      </c>
      <c r="F16" s="11"/>
      <c r="U16" s="2" t="s">
        <v>235</v>
      </c>
    </row>
    <row r="17" spans="2:22" x14ac:dyDescent="0.25">
      <c r="C17" s="49"/>
      <c r="D17" s="49" t="s">
        <v>149</v>
      </c>
      <c r="E17" s="2"/>
      <c r="F17" s="189" t="s">
        <v>39</v>
      </c>
      <c r="U17" s="2" t="s">
        <v>236</v>
      </c>
    </row>
    <row r="18" spans="2:22" x14ac:dyDescent="0.25">
      <c r="B18" s="191"/>
      <c r="C18" s="2" t="s">
        <v>88</v>
      </c>
      <c r="D18" s="2">
        <v>4</v>
      </c>
      <c r="E18" s="2"/>
      <c r="F18">
        <v>2</v>
      </c>
    </row>
    <row r="19" spans="2:22" ht="15.75" thickBot="1" x14ac:dyDescent="0.3">
      <c r="C19" s="2" t="s">
        <v>206</v>
      </c>
      <c r="D19" s="2">
        <v>2</v>
      </c>
      <c r="E19" s="2"/>
      <c r="F19">
        <v>3</v>
      </c>
    </row>
    <row r="20" spans="2:22" x14ac:dyDescent="0.25">
      <c r="C20" s="2" t="s">
        <v>171</v>
      </c>
      <c r="D20" s="2">
        <v>2</v>
      </c>
      <c r="E20" s="2"/>
      <c r="F20">
        <v>3</v>
      </c>
      <c r="T20" s="187" t="s">
        <v>88</v>
      </c>
      <c r="U20" s="187"/>
      <c r="V20" s="188" t="s">
        <v>222</v>
      </c>
    </row>
    <row r="21" spans="2:22" x14ac:dyDescent="0.25">
      <c r="C21" s="2" t="s">
        <v>120</v>
      </c>
      <c r="D21" s="2">
        <v>3</v>
      </c>
      <c r="E21" s="2"/>
      <c r="F21">
        <v>3</v>
      </c>
    </row>
    <row r="22" spans="2:22" x14ac:dyDescent="0.25">
      <c r="C22" s="2"/>
      <c r="D22" s="2"/>
      <c r="E22" s="2"/>
    </row>
    <row r="23" spans="2:22" x14ac:dyDescent="0.25">
      <c r="C23" s="2"/>
      <c r="D23" s="2"/>
      <c r="E23" s="2"/>
    </row>
    <row r="24" spans="2:22" x14ac:dyDescent="0.25">
      <c r="C24" s="1"/>
    </row>
    <row r="25" spans="2:22" x14ac:dyDescent="0.25">
      <c r="C25" s="1"/>
    </row>
    <row r="26" spans="2:22" x14ac:dyDescent="0.25">
      <c r="C26" s="1"/>
    </row>
    <row r="27" spans="2:22" x14ac:dyDescent="0.25">
      <c r="C27" s="1"/>
    </row>
    <row r="28" spans="2:22" x14ac:dyDescent="0.25">
      <c r="C28" s="1"/>
    </row>
    <row r="29" spans="2:22" x14ac:dyDescent="0.25">
      <c r="C29" s="1"/>
    </row>
    <row r="30" spans="2:22" x14ac:dyDescent="0.25">
      <c r="C30" s="1"/>
    </row>
    <row r="31" spans="2:22" x14ac:dyDescent="0.25">
      <c r="C31" s="1"/>
    </row>
    <row r="32" spans="2:22" x14ac:dyDescent="0.25">
      <c r="C32" s="1"/>
    </row>
    <row r="33" spans="3:3" x14ac:dyDescent="0.25">
      <c r="C33" s="1"/>
    </row>
    <row r="34" spans="3:3" x14ac:dyDescent="0.25">
      <c r="C34" s="1"/>
    </row>
    <row r="35" spans="3:3" x14ac:dyDescent="0.25">
      <c r="C35" s="1"/>
    </row>
    <row r="36" spans="3:3" x14ac:dyDescent="0.25">
      <c r="C36" s="1"/>
    </row>
  </sheetData>
  <pageMargins left="0.7" right="0.7" top="0.75" bottom="0.75" header="0.3" footer="0.3"/>
  <pageSetup orientation="portrait" horizont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E52"/>
  <sheetViews>
    <sheetView topLeftCell="A10" workbookViewId="0">
      <selection activeCell="W21" sqref="W21"/>
    </sheetView>
  </sheetViews>
  <sheetFormatPr defaultRowHeight="15" x14ac:dyDescent="0.25"/>
  <cols>
    <col min="3" max="3" width="10.7109375" bestFit="1" customWidth="1"/>
    <col min="4" max="4" width="10.28515625" customWidth="1"/>
    <col min="5" max="5" width="12.85546875" bestFit="1" customWidth="1"/>
    <col min="6" max="6" width="4.28515625" customWidth="1"/>
    <col min="7" max="7" width="15.5703125" customWidth="1"/>
    <col min="8" max="10" width="8.85546875" hidden="1" customWidth="1"/>
    <col min="11" max="11" width="8.85546875" customWidth="1"/>
    <col min="12" max="12" width="9.85546875" hidden="1" customWidth="1"/>
    <col min="13" max="19" width="8.85546875" hidden="1" customWidth="1"/>
  </cols>
  <sheetData>
    <row r="1" spans="1:31" ht="15.75" thickBot="1" x14ac:dyDescent="0.3">
      <c r="A1" s="195" t="s">
        <v>195</v>
      </c>
      <c r="B1" s="179" t="s">
        <v>0</v>
      </c>
      <c r="C1" s="179" t="s">
        <v>1</v>
      </c>
      <c r="D1" s="179" t="s">
        <v>2</v>
      </c>
      <c r="E1" s="179" t="s">
        <v>3</v>
      </c>
      <c r="F1" s="179" t="s">
        <v>4</v>
      </c>
      <c r="G1" s="179" t="s">
        <v>3</v>
      </c>
      <c r="H1" s="179" t="s">
        <v>8</v>
      </c>
      <c r="I1" s="179" t="s">
        <v>5</v>
      </c>
      <c r="J1" s="180" t="s">
        <v>196</v>
      </c>
      <c r="M1">
        <v>1</v>
      </c>
      <c r="N1">
        <v>2</v>
      </c>
      <c r="O1">
        <v>3</v>
      </c>
      <c r="P1">
        <v>4</v>
      </c>
      <c r="Q1">
        <v>5</v>
      </c>
      <c r="R1">
        <v>6</v>
      </c>
      <c r="S1">
        <v>7</v>
      </c>
      <c r="W1" s="69">
        <v>1</v>
      </c>
      <c r="X1" s="69">
        <v>2</v>
      </c>
      <c r="Y1">
        <v>3</v>
      </c>
      <c r="Z1">
        <v>4</v>
      </c>
      <c r="AA1" s="69">
        <v>5</v>
      </c>
      <c r="AB1" s="69">
        <v>6</v>
      </c>
      <c r="AC1" s="69">
        <v>7</v>
      </c>
      <c r="AD1" s="69">
        <v>8</v>
      </c>
      <c r="AE1" s="69"/>
    </row>
    <row r="2" spans="1:31" x14ac:dyDescent="0.25">
      <c r="A2" s="3" t="s">
        <v>167</v>
      </c>
      <c r="B2" s="4">
        <v>1</v>
      </c>
      <c r="C2" s="17">
        <v>43872</v>
      </c>
      <c r="D2" s="4">
        <v>630</v>
      </c>
      <c r="E2" s="187" t="s">
        <v>167</v>
      </c>
      <c r="F2" s="187"/>
      <c r="G2" s="214" t="s">
        <v>94</v>
      </c>
      <c r="J2" s="8"/>
      <c r="L2" s="69" t="s">
        <v>26</v>
      </c>
      <c r="M2" s="69" t="s">
        <v>58</v>
      </c>
      <c r="N2" s="69" t="s">
        <v>29</v>
      </c>
      <c r="O2" s="69" t="s">
        <v>107</v>
      </c>
      <c r="P2" s="69" t="s">
        <v>62</v>
      </c>
      <c r="Q2" s="69" t="s">
        <v>47</v>
      </c>
      <c r="R2" s="69" t="s">
        <v>58</v>
      </c>
      <c r="S2" s="69" t="s">
        <v>29</v>
      </c>
      <c r="T2">
        <v>1</v>
      </c>
      <c r="U2" s="207" t="s">
        <v>206</v>
      </c>
      <c r="V2" s="69" t="s">
        <v>188</v>
      </c>
      <c r="W2" s="2" t="s">
        <v>209</v>
      </c>
      <c r="X2" s="2" t="s">
        <v>62</v>
      </c>
      <c r="Y2" s="2" t="s">
        <v>210</v>
      </c>
      <c r="Z2" s="2" t="s">
        <v>47</v>
      </c>
      <c r="AA2" s="2" t="s">
        <v>207</v>
      </c>
      <c r="AB2" s="2" t="s">
        <v>209</v>
      </c>
      <c r="AC2" s="2" t="s">
        <v>62</v>
      </c>
      <c r="AD2" s="2" t="s">
        <v>210</v>
      </c>
      <c r="AE2" s="2"/>
    </row>
    <row r="3" spans="1:31" x14ac:dyDescent="0.25">
      <c r="A3" s="6"/>
      <c r="B3" s="2"/>
      <c r="C3" s="2"/>
      <c r="D3" s="7">
        <v>730</v>
      </c>
      <c r="E3" s="70" t="s">
        <v>206</v>
      </c>
      <c r="F3" s="2"/>
      <c r="G3" s="189" t="s">
        <v>171</v>
      </c>
      <c r="J3" s="189" t="s">
        <v>187</v>
      </c>
      <c r="L3" s="69" t="s">
        <v>107</v>
      </c>
      <c r="M3" s="69" t="s">
        <v>62</v>
      </c>
      <c r="N3" s="69" t="s">
        <v>58</v>
      </c>
      <c r="O3" s="69" t="s">
        <v>26</v>
      </c>
      <c r="P3" s="69" t="s">
        <v>47</v>
      </c>
      <c r="Q3" s="69" t="s">
        <v>29</v>
      </c>
      <c r="R3" s="69" t="s">
        <v>62</v>
      </c>
      <c r="S3" s="69" t="s">
        <v>58</v>
      </c>
      <c r="T3">
        <v>2</v>
      </c>
      <c r="U3" s="207" t="s">
        <v>47</v>
      </c>
      <c r="V3" s="69" t="s">
        <v>211</v>
      </c>
      <c r="W3" s="2" t="s">
        <v>207</v>
      </c>
      <c r="X3" s="2" t="s">
        <v>209</v>
      </c>
      <c r="Y3" s="2" t="s">
        <v>62</v>
      </c>
      <c r="Z3" s="2" t="s">
        <v>208</v>
      </c>
      <c r="AA3" s="2" t="s">
        <v>210</v>
      </c>
      <c r="AB3" s="2" t="s">
        <v>207</v>
      </c>
      <c r="AC3" s="2" t="s">
        <v>209</v>
      </c>
      <c r="AD3" s="2" t="s">
        <v>62</v>
      </c>
      <c r="AE3" s="2"/>
    </row>
    <row r="4" spans="1:31" ht="15.75" thickBot="1" x14ac:dyDescent="0.3">
      <c r="A4" s="9"/>
      <c r="B4" s="15"/>
      <c r="C4" s="15"/>
      <c r="D4" s="10">
        <v>830</v>
      </c>
      <c r="E4" s="198" t="s">
        <v>88</v>
      </c>
      <c r="F4" s="15"/>
      <c r="G4" s="190" t="s">
        <v>153</v>
      </c>
      <c r="J4" s="189"/>
      <c r="L4" s="69"/>
      <c r="M4" s="69"/>
      <c r="N4" s="69"/>
      <c r="O4" s="69"/>
      <c r="P4" s="69"/>
      <c r="Q4" s="69"/>
      <c r="R4" s="69"/>
      <c r="S4" s="69"/>
      <c r="T4">
        <v>3</v>
      </c>
      <c r="U4" s="90" t="s">
        <v>180</v>
      </c>
      <c r="V4" t="s">
        <v>192</v>
      </c>
      <c r="W4" s="2" t="s">
        <v>210</v>
      </c>
      <c r="X4" s="2" t="s">
        <v>208</v>
      </c>
      <c r="Y4" s="2" t="s">
        <v>47</v>
      </c>
      <c r="Z4" s="2" t="s">
        <v>207</v>
      </c>
      <c r="AA4" s="2" t="s">
        <v>209</v>
      </c>
      <c r="AB4" s="2" t="s">
        <v>210</v>
      </c>
      <c r="AC4" s="2" t="s">
        <v>208</v>
      </c>
      <c r="AD4" s="2" t="s">
        <v>47</v>
      </c>
      <c r="AE4" s="2"/>
    </row>
    <row r="5" spans="1:31" ht="15.75" thickBot="1" x14ac:dyDescent="0.3">
      <c r="A5" s="3" t="s">
        <v>94</v>
      </c>
      <c r="B5" s="4">
        <v>2</v>
      </c>
      <c r="C5" s="13">
        <f>C2+7</f>
        <v>43879</v>
      </c>
      <c r="D5" s="4">
        <v>630</v>
      </c>
      <c r="E5" s="187" t="s">
        <v>206</v>
      </c>
      <c r="F5" s="187"/>
      <c r="G5" s="214" t="s">
        <v>94</v>
      </c>
      <c r="H5" s="16"/>
      <c r="I5" s="16"/>
      <c r="J5" s="190"/>
      <c r="L5" s="69"/>
      <c r="M5" s="69"/>
      <c r="N5" s="69"/>
      <c r="O5" s="69"/>
      <c r="P5" s="69"/>
      <c r="Q5" s="69"/>
      <c r="R5" s="69"/>
      <c r="S5" s="69"/>
      <c r="T5">
        <v>4</v>
      </c>
      <c r="U5" s="90" t="s">
        <v>210</v>
      </c>
      <c r="V5" t="s">
        <v>188</v>
      </c>
      <c r="W5" s="2" t="s">
        <v>62</v>
      </c>
      <c r="X5" s="2" t="s">
        <v>207</v>
      </c>
      <c r="Y5" s="2" t="s">
        <v>208</v>
      </c>
      <c r="Z5" s="2" t="s">
        <v>209</v>
      </c>
      <c r="AA5" s="2" t="s">
        <v>47</v>
      </c>
      <c r="AB5" s="2" t="s">
        <v>62</v>
      </c>
      <c r="AC5" s="2" t="s">
        <v>207</v>
      </c>
      <c r="AD5" s="2" t="s">
        <v>208</v>
      </c>
      <c r="AE5" s="2"/>
    </row>
    <row r="6" spans="1:31" x14ac:dyDescent="0.25">
      <c r="A6" s="6"/>
      <c r="B6" s="2"/>
      <c r="C6" s="2"/>
      <c r="D6" s="7">
        <v>730</v>
      </c>
      <c r="E6" s="2" t="s">
        <v>167</v>
      </c>
      <c r="F6" s="2"/>
      <c r="G6" s="206" t="s">
        <v>153</v>
      </c>
      <c r="H6" s="14"/>
      <c r="I6" s="14"/>
      <c r="J6" s="188"/>
      <c r="K6" s="2"/>
      <c r="L6" s="69" t="s">
        <v>29</v>
      </c>
      <c r="M6" s="69" t="s">
        <v>47</v>
      </c>
      <c r="N6" s="69" t="s">
        <v>26</v>
      </c>
      <c r="O6" s="69" t="s">
        <v>62</v>
      </c>
      <c r="P6" s="69" t="s">
        <v>58</v>
      </c>
      <c r="Q6" s="69" t="s">
        <v>107</v>
      </c>
      <c r="R6" s="69" t="s">
        <v>47</v>
      </c>
      <c r="S6" s="69" t="s">
        <v>26</v>
      </c>
      <c r="T6">
        <v>5</v>
      </c>
      <c r="U6" s="207" t="s">
        <v>207</v>
      </c>
      <c r="V6" s="69"/>
      <c r="W6" s="2" t="s">
        <v>47</v>
      </c>
      <c r="X6" s="2" t="s">
        <v>210</v>
      </c>
      <c r="Y6" s="2" t="s">
        <v>209</v>
      </c>
      <c r="Z6" s="2" t="s">
        <v>62</v>
      </c>
      <c r="AA6" s="2" t="s">
        <v>208</v>
      </c>
      <c r="AB6" s="2" t="s">
        <v>47</v>
      </c>
      <c r="AC6" s="2" t="s">
        <v>210</v>
      </c>
      <c r="AD6" s="2" t="s">
        <v>209</v>
      </c>
      <c r="AE6" s="2"/>
    </row>
    <row r="7" spans="1:31" ht="15.75" thickBot="1" x14ac:dyDescent="0.3">
      <c r="A7" s="9"/>
      <c r="B7" s="15"/>
      <c r="C7" s="15"/>
      <c r="D7" s="10">
        <v>830</v>
      </c>
      <c r="E7" s="198" t="s">
        <v>88</v>
      </c>
      <c r="F7" s="15"/>
      <c r="G7" s="190" t="s">
        <v>171</v>
      </c>
      <c r="J7" s="189" t="s">
        <v>167</v>
      </c>
      <c r="K7" s="2"/>
      <c r="L7" s="69" t="s">
        <v>58</v>
      </c>
      <c r="M7" s="69" t="s">
        <v>26</v>
      </c>
      <c r="N7" s="69" t="s">
        <v>107</v>
      </c>
      <c r="O7" s="69" t="s">
        <v>47</v>
      </c>
      <c r="P7" s="69" t="s">
        <v>29</v>
      </c>
      <c r="Q7" s="69" t="s">
        <v>62</v>
      </c>
      <c r="R7" s="69" t="s">
        <v>26</v>
      </c>
      <c r="S7" s="69" t="s">
        <v>107</v>
      </c>
      <c r="T7">
        <v>6</v>
      </c>
      <c r="U7" s="207" t="s">
        <v>209</v>
      </c>
      <c r="V7" s="69"/>
      <c r="W7" s="2" t="s">
        <v>208</v>
      </c>
      <c r="X7" s="2" t="s">
        <v>47</v>
      </c>
      <c r="Y7" s="2" t="s">
        <v>207</v>
      </c>
      <c r="Z7" s="2" t="s">
        <v>210</v>
      </c>
      <c r="AA7" s="2" t="s">
        <v>62</v>
      </c>
      <c r="AB7" s="2" t="s">
        <v>208</v>
      </c>
      <c r="AC7" s="2" t="s">
        <v>47</v>
      </c>
      <c r="AD7" s="2" t="s">
        <v>207</v>
      </c>
      <c r="AE7" s="2"/>
    </row>
    <row r="8" spans="1:31" ht="15.75" thickBot="1" x14ac:dyDescent="0.3">
      <c r="A8" s="3" t="s">
        <v>167</v>
      </c>
      <c r="B8" s="4">
        <v>3</v>
      </c>
      <c r="C8" s="13">
        <f>C5+7</f>
        <v>43886</v>
      </c>
      <c r="D8" s="4">
        <v>630</v>
      </c>
      <c r="E8" s="187" t="s">
        <v>167</v>
      </c>
      <c r="F8" s="187"/>
      <c r="G8" s="214" t="s">
        <v>206</v>
      </c>
      <c r="H8" s="16"/>
      <c r="I8" s="16"/>
      <c r="J8" s="190"/>
      <c r="K8" s="2"/>
      <c r="L8" s="69" t="s">
        <v>62</v>
      </c>
      <c r="M8" s="69" t="s">
        <v>107</v>
      </c>
      <c r="N8" s="69" t="s">
        <v>47</v>
      </c>
      <c r="O8" s="69" t="s">
        <v>29</v>
      </c>
      <c r="P8" s="69" t="s">
        <v>26</v>
      </c>
      <c r="Q8" s="69" t="s">
        <v>58</v>
      </c>
      <c r="R8" s="69" t="s">
        <v>107</v>
      </c>
      <c r="S8" s="69" t="s">
        <v>47</v>
      </c>
      <c r="U8" s="69"/>
      <c r="V8" s="69"/>
      <c r="W8" s="2"/>
      <c r="X8" s="2"/>
      <c r="Y8" s="2"/>
      <c r="Z8" s="2"/>
      <c r="AA8" s="2"/>
      <c r="AB8" s="2"/>
      <c r="AC8" s="2"/>
      <c r="AD8" s="2"/>
      <c r="AE8" s="2"/>
    </row>
    <row r="9" spans="1:31" x14ac:dyDescent="0.25">
      <c r="A9" s="6"/>
      <c r="B9" s="7"/>
      <c r="C9" s="92"/>
      <c r="D9" s="7">
        <v>730</v>
      </c>
      <c r="E9" s="2" t="s">
        <v>94</v>
      </c>
      <c r="F9" s="2"/>
      <c r="G9" s="206" t="s">
        <v>88</v>
      </c>
      <c r="H9" s="14"/>
      <c r="I9" s="14"/>
      <c r="J9" s="188"/>
      <c r="K9" s="2"/>
      <c r="M9" s="2"/>
      <c r="N9" s="2"/>
      <c r="U9" s="207"/>
      <c r="V9" s="69" t="s">
        <v>193</v>
      </c>
      <c r="W9" s="2"/>
      <c r="X9" s="2"/>
      <c r="Y9" s="2"/>
      <c r="Z9" s="2"/>
      <c r="AA9" s="2"/>
      <c r="AB9" s="2"/>
      <c r="AC9" s="2"/>
      <c r="AD9" s="2"/>
      <c r="AE9" s="2"/>
    </row>
    <row r="10" spans="1:31" ht="15.75" thickBot="1" x14ac:dyDescent="0.3">
      <c r="A10" s="9"/>
      <c r="B10" s="15"/>
      <c r="C10" s="15"/>
      <c r="D10" s="10">
        <v>830</v>
      </c>
      <c r="E10" s="198" t="s">
        <v>153</v>
      </c>
      <c r="F10" s="15"/>
      <c r="G10" s="190" t="s">
        <v>171</v>
      </c>
      <c r="J10" s="189" t="s">
        <v>120</v>
      </c>
      <c r="K10" s="2"/>
      <c r="M10" s="2"/>
      <c r="N10" s="2"/>
      <c r="U10" s="69"/>
      <c r="V10" s="69"/>
    </row>
    <row r="11" spans="1:31" ht="15.75" thickBot="1" x14ac:dyDescent="0.3">
      <c r="A11" s="3" t="s">
        <v>167</v>
      </c>
      <c r="B11" s="4">
        <v>4</v>
      </c>
      <c r="C11" s="13">
        <f>C8+7</f>
        <v>43893</v>
      </c>
      <c r="D11" s="4">
        <v>630</v>
      </c>
      <c r="E11" s="187" t="s">
        <v>167</v>
      </c>
      <c r="F11" s="187"/>
      <c r="G11" s="188" t="s">
        <v>171</v>
      </c>
      <c r="H11" s="16"/>
      <c r="I11" s="16"/>
      <c r="J11" s="190"/>
      <c r="K11" s="2"/>
      <c r="U11" s="69"/>
      <c r="V11" s="2"/>
      <c r="W11" s="2"/>
    </row>
    <row r="12" spans="1:31" x14ac:dyDescent="0.25">
      <c r="A12" s="6"/>
      <c r="B12" s="7"/>
      <c r="C12" s="92"/>
      <c r="D12" s="7">
        <v>730</v>
      </c>
      <c r="E12" s="2" t="s">
        <v>206</v>
      </c>
      <c r="F12" s="2"/>
      <c r="G12" s="206" t="s">
        <v>88</v>
      </c>
      <c r="H12" s="14"/>
      <c r="I12" s="14"/>
      <c r="J12" s="188"/>
      <c r="K12" s="2"/>
      <c r="L12" s="49"/>
      <c r="M12" s="49"/>
      <c r="N12" s="49"/>
      <c r="O12" s="49"/>
      <c r="U12" s="69"/>
      <c r="V12" s="2"/>
      <c r="W12" s="2"/>
    </row>
    <row r="13" spans="1:31" ht="15.75" thickBot="1" x14ac:dyDescent="0.3">
      <c r="A13" s="9"/>
      <c r="B13" s="15"/>
      <c r="C13" s="15"/>
      <c r="D13" s="10">
        <v>830</v>
      </c>
      <c r="E13" s="198" t="s">
        <v>153</v>
      </c>
      <c r="F13" s="15"/>
      <c r="G13" s="190" t="s">
        <v>94</v>
      </c>
      <c r="J13" s="189" t="s">
        <v>94</v>
      </c>
      <c r="N13" s="49"/>
      <c r="O13" s="49"/>
      <c r="T13" s="2"/>
      <c r="V13" s="49"/>
      <c r="W13" s="2"/>
    </row>
    <row r="14" spans="1:31" ht="15.75" thickBot="1" x14ac:dyDescent="0.3">
      <c r="A14" s="193"/>
      <c r="B14" s="139"/>
      <c r="C14" s="138">
        <f>C11+7</f>
        <v>43900</v>
      </c>
      <c r="D14" s="139">
        <v>600</v>
      </c>
      <c r="E14" s="199"/>
      <c r="F14" s="199" t="s">
        <v>213</v>
      </c>
      <c r="G14" s="196"/>
      <c r="J14" s="189"/>
      <c r="K14" s="2"/>
      <c r="M14" s="49"/>
      <c r="O14" s="49"/>
      <c r="V14" s="2"/>
      <c r="W14" s="2"/>
    </row>
    <row r="15" spans="1:31" ht="15.75" thickBot="1" x14ac:dyDescent="0.3">
      <c r="A15" s="193"/>
      <c r="B15" s="139"/>
      <c r="C15" s="138">
        <f>C14+7</f>
        <v>43907</v>
      </c>
      <c r="D15" s="47"/>
      <c r="E15" s="199"/>
      <c r="F15" s="199" t="s">
        <v>213</v>
      </c>
      <c r="G15" s="196"/>
      <c r="H15" s="14"/>
      <c r="I15" s="14"/>
      <c r="J15" s="188" t="s">
        <v>153</v>
      </c>
      <c r="U15" s="69"/>
      <c r="V15" s="2"/>
      <c r="W15" s="2"/>
    </row>
    <row r="16" spans="1:31" ht="15.75" thickBot="1" x14ac:dyDescent="0.3">
      <c r="A16" s="3" t="s">
        <v>153</v>
      </c>
      <c r="B16" s="4">
        <v>5</v>
      </c>
      <c r="C16" s="13">
        <f>C15+7</f>
        <v>43914</v>
      </c>
      <c r="D16" s="4">
        <v>630</v>
      </c>
      <c r="E16" s="187" t="s">
        <v>206</v>
      </c>
      <c r="F16" s="187"/>
      <c r="G16" s="188" t="s">
        <v>153</v>
      </c>
      <c r="H16" s="14"/>
      <c r="I16" s="14"/>
      <c r="J16" s="188"/>
      <c r="U16">
        <v>25245</v>
      </c>
      <c r="V16">
        <f>U16-U18</f>
        <v>11180</v>
      </c>
      <c r="W16">
        <f>V16*0.5</f>
        <v>5590</v>
      </c>
    </row>
    <row r="17" spans="1:23" x14ac:dyDescent="0.25">
      <c r="A17" s="6"/>
      <c r="B17" s="7"/>
      <c r="C17" s="92"/>
      <c r="D17" s="7">
        <v>730</v>
      </c>
      <c r="E17" s="2" t="s">
        <v>167</v>
      </c>
      <c r="F17" s="2"/>
      <c r="G17" s="189" t="s">
        <v>88</v>
      </c>
      <c r="H17" s="14"/>
      <c r="I17" s="14"/>
      <c r="J17" s="188"/>
    </row>
    <row r="18" spans="1:23" ht="15.75" thickBot="1" x14ac:dyDescent="0.3">
      <c r="A18" s="9"/>
      <c r="B18" s="16"/>
      <c r="C18" s="15"/>
      <c r="D18" s="10">
        <v>830</v>
      </c>
      <c r="E18" s="15" t="s">
        <v>171</v>
      </c>
      <c r="F18" s="15"/>
      <c r="G18" s="190" t="s">
        <v>94</v>
      </c>
      <c r="J18" s="189" t="s">
        <v>190</v>
      </c>
      <c r="U18">
        <v>14065</v>
      </c>
    </row>
    <row r="19" spans="1:23" ht="15.75" thickBot="1" x14ac:dyDescent="0.3">
      <c r="A19" s="3" t="s">
        <v>94</v>
      </c>
      <c r="B19" s="4">
        <v>6</v>
      </c>
      <c r="C19" s="13">
        <f>C16+7</f>
        <v>43921</v>
      </c>
      <c r="D19" s="4">
        <v>630</v>
      </c>
      <c r="E19" s="187" t="s">
        <v>167</v>
      </c>
      <c r="F19" s="187"/>
      <c r="G19" s="188" t="s">
        <v>94</v>
      </c>
      <c r="J19" s="189"/>
      <c r="U19">
        <v>9845.5</v>
      </c>
    </row>
    <row r="20" spans="1:23" x14ac:dyDescent="0.25">
      <c r="A20" s="6"/>
      <c r="C20" s="2"/>
      <c r="D20" s="7">
        <v>730</v>
      </c>
      <c r="E20" s="2" t="s">
        <v>206</v>
      </c>
      <c r="F20" s="2"/>
      <c r="G20" s="189" t="s">
        <v>171</v>
      </c>
      <c r="H20" s="14"/>
      <c r="I20" s="14"/>
      <c r="J20" s="188"/>
      <c r="U20">
        <f>U18-U19</f>
        <v>4219.5</v>
      </c>
      <c r="W20">
        <f>W16+U20</f>
        <v>9809.5</v>
      </c>
    </row>
    <row r="21" spans="1:23" ht="15.75" thickBot="1" x14ac:dyDescent="0.3">
      <c r="A21" s="9"/>
      <c r="B21" s="16"/>
      <c r="C21" s="15"/>
      <c r="D21" s="10">
        <v>830</v>
      </c>
      <c r="E21" s="15" t="s">
        <v>88</v>
      </c>
      <c r="F21" s="15"/>
      <c r="G21" s="190" t="s">
        <v>153</v>
      </c>
      <c r="J21" s="189" t="s">
        <v>171</v>
      </c>
    </row>
    <row r="22" spans="1:23" ht="15.75" thickBot="1" x14ac:dyDescent="0.3">
      <c r="A22" s="3" t="s">
        <v>94</v>
      </c>
      <c r="B22" s="4">
        <f>B19+1</f>
        <v>7</v>
      </c>
      <c r="C22" s="13">
        <f>C19+7</f>
        <v>43928</v>
      </c>
      <c r="D22" s="4">
        <v>630</v>
      </c>
      <c r="E22" s="187" t="s">
        <v>206</v>
      </c>
      <c r="F22" s="187"/>
      <c r="G22" s="188" t="s">
        <v>94</v>
      </c>
      <c r="J22" s="189"/>
    </row>
    <row r="23" spans="1:23" x14ac:dyDescent="0.25">
      <c r="A23" s="6"/>
      <c r="B23" s="7"/>
      <c r="C23" s="92"/>
      <c r="D23" s="7">
        <v>730</v>
      </c>
      <c r="E23" s="2" t="s">
        <v>167</v>
      </c>
      <c r="F23" s="2"/>
      <c r="G23" s="189" t="s">
        <v>153</v>
      </c>
      <c r="H23" s="14"/>
      <c r="I23" s="14"/>
      <c r="J23" s="188"/>
    </row>
    <row r="24" spans="1:23" ht="15.75" thickBot="1" x14ac:dyDescent="0.3">
      <c r="A24" s="9"/>
      <c r="B24" s="16"/>
      <c r="C24" s="15"/>
      <c r="D24" s="10">
        <v>830</v>
      </c>
      <c r="E24" s="15" t="s">
        <v>88</v>
      </c>
      <c r="F24" s="15"/>
      <c r="G24" s="190" t="s">
        <v>171</v>
      </c>
      <c r="J24" s="189" t="s">
        <v>175</v>
      </c>
    </row>
    <row r="25" spans="1:23" x14ac:dyDescent="0.25">
      <c r="A25" s="3" t="s">
        <v>167</v>
      </c>
      <c r="B25" s="4">
        <f>B22+1</f>
        <v>8</v>
      </c>
      <c r="C25" s="13">
        <f>C22+7</f>
        <v>43935</v>
      </c>
      <c r="D25" s="4">
        <v>630</v>
      </c>
      <c r="E25" s="187" t="s">
        <v>167</v>
      </c>
      <c r="F25" s="187"/>
      <c r="G25" s="188" t="s">
        <v>206</v>
      </c>
      <c r="J25" s="189"/>
    </row>
    <row r="26" spans="1:23" ht="15.75" thickBot="1" x14ac:dyDescent="0.3">
      <c r="A26" s="6"/>
      <c r="C26" s="2"/>
      <c r="D26" s="7">
        <v>730</v>
      </c>
      <c r="E26" s="2" t="s">
        <v>94</v>
      </c>
      <c r="F26" s="2"/>
      <c r="G26" s="189" t="s">
        <v>88</v>
      </c>
      <c r="H26" s="16"/>
      <c r="I26" s="16"/>
      <c r="J26" s="190"/>
    </row>
    <row r="27" spans="1:23" ht="15.75" thickBot="1" x14ac:dyDescent="0.3">
      <c r="A27" s="9"/>
      <c r="B27" s="16"/>
      <c r="C27" s="15"/>
      <c r="D27" s="10">
        <v>830</v>
      </c>
      <c r="E27" s="15" t="s">
        <v>153</v>
      </c>
      <c r="F27" s="15"/>
      <c r="G27" s="190" t="s">
        <v>171</v>
      </c>
      <c r="H27" s="16"/>
      <c r="I27" s="16"/>
      <c r="J27" s="190"/>
    </row>
    <row r="28" spans="1:23" ht="15.75" thickBot="1" x14ac:dyDescent="0.3">
      <c r="A28" s="3"/>
      <c r="B28" s="4">
        <f>B25+1</f>
        <v>9</v>
      </c>
      <c r="C28" s="13">
        <f>C25+7</f>
        <v>43942</v>
      </c>
      <c r="D28" s="4">
        <v>630</v>
      </c>
      <c r="E28" s="187"/>
      <c r="F28" s="187"/>
      <c r="G28" s="188"/>
      <c r="H28" s="16"/>
      <c r="I28" s="16"/>
      <c r="J28" s="190"/>
    </row>
    <row r="29" spans="1:23" ht="15.75" thickBot="1" x14ac:dyDescent="0.3">
      <c r="A29" s="6"/>
      <c r="D29" s="7">
        <v>730</v>
      </c>
      <c r="E29" s="2"/>
      <c r="F29" s="12" t="s">
        <v>212</v>
      </c>
      <c r="G29" s="189"/>
      <c r="H29" s="16"/>
      <c r="I29" s="16"/>
      <c r="J29" s="190"/>
    </row>
    <row r="30" spans="1:23" ht="15.75" thickBot="1" x14ac:dyDescent="0.3">
      <c r="A30" s="9"/>
      <c r="B30" s="10"/>
      <c r="C30" s="205"/>
      <c r="D30" s="10">
        <v>830</v>
      </c>
      <c r="E30" s="50"/>
      <c r="F30" s="50"/>
      <c r="G30" s="56"/>
      <c r="H30" s="16"/>
      <c r="I30" s="16"/>
      <c r="J30" s="190"/>
    </row>
    <row r="31" spans="1:23" ht="15.75" thickBot="1" x14ac:dyDescent="0.3">
      <c r="H31" s="47"/>
      <c r="I31" s="47"/>
      <c r="J31" s="194"/>
    </row>
    <row r="32" spans="1:23" x14ac:dyDescent="0.25">
      <c r="B32" s="7"/>
      <c r="D32" s="1"/>
    </row>
    <row r="33" spans="3:6" x14ac:dyDescent="0.25">
      <c r="D33" s="49"/>
      <c r="E33" s="49"/>
      <c r="F33" s="2"/>
    </row>
    <row r="34" spans="3:6" x14ac:dyDescent="0.25">
      <c r="C34" s="191"/>
      <c r="D34" s="2"/>
      <c r="E34" s="2"/>
      <c r="F34" s="2"/>
    </row>
    <row r="35" spans="3:6" x14ac:dyDescent="0.25">
      <c r="D35" s="2"/>
      <c r="E35" s="2"/>
      <c r="F35" s="2"/>
    </row>
    <row r="36" spans="3:6" x14ac:dyDescent="0.25">
      <c r="D36" s="2"/>
      <c r="E36" s="2"/>
      <c r="F36" s="2"/>
    </row>
    <row r="37" spans="3:6" x14ac:dyDescent="0.25">
      <c r="D37" s="2"/>
      <c r="E37" s="2"/>
      <c r="F37" s="2"/>
    </row>
    <row r="38" spans="3:6" x14ac:dyDescent="0.25">
      <c r="D38" s="2"/>
      <c r="E38" s="2"/>
      <c r="F38" s="2"/>
    </row>
    <row r="39" spans="3:6" x14ac:dyDescent="0.25">
      <c r="D39" s="2"/>
      <c r="E39" s="2"/>
      <c r="F39" s="2"/>
    </row>
    <row r="40" spans="3:6" x14ac:dyDescent="0.25">
      <c r="D40" s="1"/>
    </row>
    <row r="41" spans="3:6" x14ac:dyDescent="0.25">
      <c r="D41" s="1"/>
    </row>
    <row r="42" spans="3:6" x14ac:dyDescent="0.25">
      <c r="D42" s="1"/>
    </row>
    <row r="43" spans="3:6" x14ac:dyDescent="0.25">
      <c r="D43" s="1"/>
    </row>
    <row r="44" spans="3:6" x14ac:dyDescent="0.25">
      <c r="D44" s="1"/>
    </row>
    <row r="45" spans="3:6" x14ac:dyDescent="0.25">
      <c r="D45" s="1"/>
    </row>
    <row r="46" spans="3:6" x14ac:dyDescent="0.25">
      <c r="D46" s="1"/>
    </row>
    <row r="47" spans="3:6" x14ac:dyDescent="0.25">
      <c r="D47" s="1"/>
    </row>
    <row r="48" spans="3:6" x14ac:dyDescent="0.25">
      <c r="D48" s="1"/>
    </row>
    <row r="49" spans="4:4" x14ac:dyDescent="0.25">
      <c r="D49" s="1"/>
    </row>
    <row r="50" spans="4:4" x14ac:dyDescent="0.25">
      <c r="D50" s="1"/>
    </row>
    <row r="51" spans="4:4" x14ac:dyDescent="0.25">
      <c r="D51" s="1"/>
    </row>
    <row r="52" spans="4:4" x14ac:dyDescent="0.25">
      <c r="D52" s="1"/>
    </row>
  </sheetData>
  <pageMargins left="0.7" right="0.7" top="0.75" bottom="0.75" header="0.3" footer="0.3"/>
  <pageSetup orientation="portrait" horizont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E67"/>
  <sheetViews>
    <sheetView topLeftCell="A31" workbookViewId="0">
      <selection activeCell="D38" sqref="D38"/>
    </sheetView>
  </sheetViews>
  <sheetFormatPr defaultRowHeight="15" x14ac:dyDescent="0.25"/>
  <cols>
    <col min="3" max="3" width="10.7109375" bestFit="1" customWidth="1"/>
    <col min="4" max="4" width="10.28515625" customWidth="1"/>
    <col min="5" max="5" width="12.85546875" bestFit="1" customWidth="1"/>
    <col min="6" max="6" width="4.28515625" customWidth="1"/>
    <col min="7" max="7" width="15.5703125" customWidth="1"/>
    <col min="8" max="10" width="8.85546875" hidden="1" customWidth="1"/>
    <col min="11" max="11" width="8.85546875" customWidth="1"/>
    <col min="12" max="12" width="9.85546875" hidden="1" customWidth="1"/>
    <col min="13" max="19" width="8.85546875" hidden="1" customWidth="1"/>
  </cols>
  <sheetData>
    <row r="1" spans="1:31" ht="15.75" thickBot="1" x14ac:dyDescent="0.3">
      <c r="A1" s="195" t="s">
        <v>195</v>
      </c>
      <c r="B1" s="179" t="s">
        <v>0</v>
      </c>
      <c r="C1" s="179" t="s">
        <v>1</v>
      </c>
      <c r="D1" s="179" t="s">
        <v>2</v>
      </c>
      <c r="E1" s="179" t="s">
        <v>3</v>
      </c>
      <c r="F1" s="179" t="s">
        <v>4</v>
      </c>
      <c r="G1" s="179" t="s">
        <v>3</v>
      </c>
      <c r="H1" s="179" t="s">
        <v>8</v>
      </c>
      <c r="I1" s="179" t="s">
        <v>5</v>
      </c>
      <c r="J1" s="180" t="s">
        <v>196</v>
      </c>
      <c r="M1">
        <v>1</v>
      </c>
      <c r="N1">
        <v>2</v>
      </c>
      <c r="O1">
        <v>3</v>
      </c>
      <c r="P1">
        <v>4</v>
      </c>
      <c r="Q1">
        <v>5</v>
      </c>
      <c r="R1">
        <v>6</v>
      </c>
      <c r="S1">
        <v>7</v>
      </c>
      <c r="W1" s="69" t="s">
        <v>178</v>
      </c>
      <c r="X1" s="69" t="s">
        <v>179</v>
      </c>
      <c r="Y1" t="s">
        <v>180</v>
      </c>
      <c r="Z1" t="s">
        <v>181</v>
      </c>
      <c r="AA1" s="69" t="s">
        <v>183</v>
      </c>
      <c r="AB1" s="69" t="s">
        <v>190</v>
      </c>
      <c r="AC1" s="69" t="s">
        <v>184</v>
      </c>
      <c r="AD1" s="69" t="s">
        <v>185</v>
      </c>
      <c r="AE1" s="69" t="s">
        <v>182</v>
      </c>
    </row>
    <row r="2" spans="1:31" x14ac:dyDescent="0.25">
      <c r="A2" s="6" t="s">
        <v>178</v>
      </c>
      <c r="B2" s="7">
        <v>1</v>
      </c>
      <c r="C2" s="192">
        <v>43774</v>
      </c>
      <c r="D2" s="7">
        <v>600</v>
      </c>
      <c r="E2" s="70" t="s">
        <v>120</v>
      </c>
      <c r="F2" s="2"/>
      <c r="G2" s="2" t="s">
        <v>175</v>
      </c>
      <c r="J2" s="8"/>
      <c r="L2" s="69" t="s">
        <v>26</v>
      </c>
      <c r="M2" s="69" t="s">
        <v>58</v>
      </c>
      <c r="N2" s="69" t="s">
        <v>29</v>
      </c>
      <c r="O2" s="69" t="s">
        <v>107</v>
      </c>
      <c r="P2" s="69" t="s">
        <v>62</v>
      </c>
      <c r="Q2" s="69" t="s">
        <v>47</v>
      </c>
      <c r="R2" s="69" t="s">
        <v>58</v>
      </c>
      <c r="S2" s="69" t="s">
        <v>29</v>
      </c>
      <c r="T2">
        <v>1</v>
      </c>
      <c r="U2" s="69" t="s">
        <v>178</v>
      </c>
      <c r="V2" s="69" t="s">
        <v>188</v>
      </c>
      <c r="W2" s="2"/>
      <c r="X2" s="2">
        <v>2</v>
      </c>
      <c r="Y2" s="2">
        <v>1</v>
      </c>
      <c r="Z2" s="2">
        <v>1</v>
      </c>
      <c r="AA2" s="2">
        <v>1</v>
      </c>
      <c r="AB2" s="2"/>
      <c r="AC2" s="2">
        <v>2</v>
      </c>
      <c r="AD2" s="2">
        <v>1</v>
      </c>
      <c r="AE2" s="2">
        <v>1</v>
      </c>
    </row>
    <row r="3" spans="1:31" x14ac:dyDescent="0.25">
      <c r="A3" s="6"/>
      <c r="B3" s="2"/>
      <c r="C3" s="2"/>
      <c r="D3" s="7">
        <v>700</v>
      </c>
      <c r="E3" s="70" t="s">
        <v>153</v>
      </c>
      <c r="F3" s="2"/>
      <c r="G3" s="2" t="s">
        <v>171</v>
      </c>
      <c r="J3" s="189" t="s">
        <v>187</v>
      </c>
      <c r="L3" s="69" t="s">
        <v>107</v>
      </c>
      <c r="M3" s="69" t="s">
        <v>62</v>
      </c>
      <c r="N3" s="69" t="s">
        <v>58</v>
      </c>
      <c r="O3" s="69" t="s">
        <v>26</v>
      </c>
      <c r="P3" s="69" t="s">
        <v>47</v>
      </c>
      <c r="Q3" s="69" t="s">
        <v>29</v>
      </c>
      <c r="R3" s="69" t="s">
        <v>62</v>
      </c>
      <c r="S3" s="69" t="s">
        <v>58</v>
      </c>
      <c r="T3">
        <v>2</v>
      </c>
      <c r="U3" s="69" t="s">
        <v>179</v>
      </c>
      <c r="V3" s="69" t="s">
        <v>194</v>
      </c>
      <c r="W3" s="2">
        <v>2</v>
      </c>
      <c r="X3" s="2"/>
      <c r="Y3" s="2">
        <v>1</v>
      </c>
      <c r="Z3" s="2">
        <v>1</v>
      </c>
      <c r="AA3" s="2">
        <v>2</v>
      </c>
      <c r="AB3" s="2"/>
      <c r="AC3" s="2">
        <v>1</v>
      </c>
      <c r="AD3" s="2">
        <v>1</v>
      </c>
      <c r="AE3" s="2">
        <v>1</v>
      </c>
    </row>
    <row r="4" spans="1:31" x14ac:dyDescent="0.25">
      <c r="A4" s="6"/>
      <c r="B4" s="2"/>
      <c r="C4" s="2"/>
      <c r="D4" s="7">
        <v>745</v>
      </c>
      <c r="E4" s="2" t="s">
        <v>167</v>
      </c>
      <c r="F4" s="2"/>
      <c r="G4" s="70" t="s">
        <v>94</v>
      </c>
      <c r="J4" s="189"/>
      <c r="L4" s="69"/>
      <c r="M4" s="69"/>
      <c r="N4" s="69"/>
      <c r="O4" s="69"/>
      <c r="P4" s="69"/>
      <c r="Q4" s="69"/>
      <c r="R4" s="69"/>
      <c r="S4" s="69"/>
      <c r="T4">
        <v>3</v>
      </c>
      <c r="U4" t="s">
        <v>180</v>
      </c>
      <c r="V4" t="s">
        <v>192</v>
      </c>
      <c r="W4" s="2">
        <v>1</v>
      </c>
      <c r="X4" s="2">
        <v>1</v>
      </c>
      <c r="Y4" s="2"/>
      <c r="Z4" s="2">
        <v>1</v>
      </c>
      <c r="AA4" s="2">
        <v>1</v>
      </c>
      <c r="AB4" s="2"/>
      <c r="AC4" s="2">
        <v>1</v>
      </c>
      <c r="AD4" s="2">
        <v>2</v>
      </c>
      <c r="AE4" s="2">
        <v>2</v>
      </c>
    </row>
    <row r="5" spans="1:31" ht="15.75" thickBot="1" x14ac:dyDescent="0.3">
      <c r="A5" s="9"/>
      <c r="B5" s="15"/>
      <c r="C5" s="15"/>
      <c r="D5" s="10">
        <v>830</v>
      </c>
      <c r="E5" s="15" t="s">
        <v>187</v>
      </c>
      <c r="F5" s="15"/>
      <c r="G5" s="198" t="s">
        <v>88</v>
      </c>
      <c r="H5" s="16"/>
      <c r="I5" s="16"/>
      <c r="J5" s="190"/>
      <c r="L5" s="69"/>
      <c r="M5" s="69"/>
      <c r="N5" s="69"/>
      <c r="O5" s="69"/>
      <c r="P5" s="69"/>
      <c r="Q5" s="69"/>
      <c r="R5" s="69"/>
      <c r="S5" s="69"/>
      <c r="T5">
        <v>4</v>
      </c>
      <c r="U5" t="s">
        <v>181</v>
      </c>
      <c r="V5" t="s">
        <v>189</v>
      </c>
      <c r="W5" s="2">
        <v>1</v>
      </c>
      <c r="X5" s="2">
        <v>1</v>
      </c>
      <c r="Y5" s="2">
        <v>1</v>
      </c>
      <c r="Z5" s="2"/>
      <c r="AA5" s="2">
        <v>2</v>
      </c>
      <c r="AB5" s="2"/>
      <c r="AC5" s="2">
        <v>1</v>
      </c>
      <c r="AD5" s="2">
        <v>2</v>
      </c>
      <c r="AE5" s="2">
        <v>1</v>
      </c>
    </row>
    <row r="6" spans="1:31" x14ac:dyDescent="0.25">
      <c r="A6" s="3" t="s">
        <v>183</v>
      </c>
      <c r="B6" s="4">
        <v>2</v>
      </c>
      <c r="C6" s="13">
        <f>C2+7</f>
        <v>43781</v>
      </c>
      <c r="D6" s="4">
        <v>600</v>
      </c>
      <c r="E6" s="187" t="s">
        <v>171</v>
      </c>
      <c r="F6" s="187"/>
      <c r="G6" s="200" t="s">
        <v>120</v>
      </c>
      <c r="H6" s="14"/>
      <c r="I6" s="14"/>
      <c r="J6" s="188"/>
      <c r="K6" s="2"/>
      <c r="L6" s="69" t="s">
        <v>29</v>
      </c>
      <c r="M6" s="69" t="s">
        <v>47</v>
      </c>
      <c r="N6" s="69" t="s">
        <v>26</v>
      </c>
      <c r="O6" s="69" t="s">
        <v>62</v>
      </c>
      <c r="P6" s="69" t="s">
        <v>58</v>
      </c>
      <c r="Q6" s="69" t="s">
        <v>107</v>
      </c>
      <c r="R6" s="69" t="s">
        <v>47</v>
      </c>
      <c r="S6" s="69" t="s">
        <v>26</v>
      </c>
      <c r="T6">
        <v>5</v>
      </c>
      <c r="U6" s="69" t="s">
        <v>183</v>
      </c>
      <c r="V6" s="69"/>
      <c r="W6" s="2">
        <v>1</v>
      </c>
      <c r="X6" s="2">
        <v>2</v>
      </c>
      <c r="Y6" s="2">
        <v>1</v>
      </c>
      <c r="Z6" s="2">
        <v>2</v>
      </c>
      <c r="AA6" s="2"/>
      <c r="AB6" s="2"/>
      <c r="AC6" s="2">
        <v>1</v>
      </c>
      <c r="AD6" s="2">
        <v>1</v>
      </c>
      <c r="AE6" s="2">
        <v>1</v>
      </c>
    </row>
    <row r="7" spans="1:31" x14ac:dyDescent="0.25">
      <c r="A7" s="6"/>
      <c r="B7" s="2"/>
      <c r="C7" s="2"/>
      <c r="D7" s="7">
        <v>700</v>
      </c>
      <c r="E7" s="70" t="s">
        <v>88</v>
      </c>
      <c r="F7" s="2"/>
      <c r="G7" s="2" t="s">
        <v>153</v>
      </c>
      <c r="J7" s="189" t="s">
        <v>167</v>
      </c>
      <c r="K7" s="2"/>
      <c r="L7" s="69" t="s">
        <v>58</v>
      </c>
      <c r="M7" s="69" t="s">
        <v>26</v>
      </c>
      <c r="N7" s="69" t="s">
        <v>107</v>
      </c>
      <c r="O7" s="69" t="s">
        <v>47</v>
      </c>
      <c r="P7" s="69" t="s">
        <v>29</v>
      </c>
      <c r="Q7" s="69" t="s">
        <v>62</v>
      </c>
      <c r="R7" s="69" t="s">
        <v>26</v>
      </c>
      <c r="S7" s="69" t="s">
        <v>107</v>
      </c>
      <c r="T7">
        <v>6</v>
      </c>
      <c r="U7" s="69" t="s">
        <v>190</v>
      </c>
      <c r="V7" s="69" t="s">
        <v>191</v>
      </c>
      <c r="W7" s="2"/>
      <c r="X7" s="2"/>
      <c r="Y7" s="2"/>
      <c r="Z7" s="2"/>
      <c r="AA7" s="2"/>
      <c r="AB7" s="2"/>
      <c r="AC7" s="2"/>
      <c r="AD7" s="2"/>
      <c r="AE7" s="2"/>
    </row>
    <row r="8" spans="1:31" x14ac:dyDescent="0.25">
      <c r="A8" s="6"/>
      <c r="B8" s="2"/>
      <c r="C8" s="2"/>
      <c r="D8" s="7">
        <v>745</v>
      </c>
      <c r="E8" s="70" t="s">
        <v>94</v>
      </c>
      <c r="F8" s="2"/>
      <c r="G8" s="2" t="s">
        <v>167</v>
      </c>
      <c r="J8" s="189"/>
      <c r="K8" s="2"/>
      <c r="L8" s="69"/>
      <c r="M8" s="69"/>
      <c r="N8" s="69"/>
      <c r="O8" s="69"/>
      <c r="P8" s="69"/>
      <c r="Q8" s="69"/>
      <c r="R8" s="69"/>
      <c r="S8" s="69"/>
      <c r="T8">
        <v>7</v>
      </c>
      <c r="U8" s="69" t="s">
        <v>184</v>
      </c>
      <c r="V8" s="69"/>
      <c r="W8" s="2">
        <v>2</v>
      </c>
      <c r="X8" s="2">
        <v>1</v>
      </c>
      <c r="Y8" s="2">
        <v>1</v>
      </c>
      <c r="Z8" s="2">
        <v>1</v>
      </c>
      <c r="AA8" s="2">
        <v>1</v>
      </c>
      <c r="AB8" s="2"/>
      <c r="AC8" s="2"/>
      <c r="AD8" s="2">
        <v>1</v>
      </c>
      <c r="AE8" s="2">
        <v>2</v>
      </c>
    </row>
    <row r="9" spans="1:31" ht="15.75" thickBot="1" x14ac:dyDescent="0.3">
      <c r="A9" s="9"/>
      <c r="B9" s="15"/>
      <c r="C9" s="15"/>
      <c r="D9" s="10">
        <v>830</v>
      </c>
      <c r="E9" s="15" t="s">
        <v>175</v>
      </c>
      <c r="F9" s="15"/>
      <c r="G9" s="198" t="s">
        <v>187</v>
      </c>
      <c r="H9" s="16"/>
      <c r="I9" s="16"/>
      <c r="J9" s="190"/>
      <c r="K9" s="2"/>
      <c r="L9" s="69" t="s">
        <v>62</v>
      </c>
      <c r="M9" s="69" t="s">
        <v>107</v>
      </c>
      <c r="N9" s="69" t="s">
        <v>47</v>
      </c>
      <c r="O9" s="69" t="s">
        <v>29</v>
      </c>
      <c r="P9" s="69" t="s">
        <v>26</v>
      </c>
      <c r="Q9" s="69" t="s">
        <v>58</v>
      </c>
      <c r="R9" s="69" t="s">
        <v>107</v>
      </c>
      <c r="S9" s="69" t="s">
        <v>47</v>
      </c>
      <c r="T9">
        <v>8</v>
      </c>
      <c r="U9" s="69" t="s">
        <v>185</v>
      </c>
      <c r="V9" s="69"/>
      <c r="W9" s="2">
        <v>1</v>
      </c>
      <c r="X9" s="2">
        <v>1</v>
      </c>
      <c r="Y9" s="2">
        <v>2</v>
      </c>
      <c r="Z9" s="2">
        <v>2</v>
      </c>
      <c r="AA9" s="2">
        <v>1</v>
      </c>
      <c r="AB9" s="2"/>
      <c r="AC9" s="2">
        <v>1</v>
      </c>
      <c r="AD9" s="2"/>
      <c r="AE9" s="2">
        <v>1</v>
      </c>
    </row>
    <row r="10" spans="1:31" x14ac:dyDescent="0.25">
      <c r="A10" s="3" t="s">
        <v>182</v>
      </c>
      <c r="B10" s="4">
        <v>3</v>
      </c>
      <c r="C10" s="13">
        <f>C6+7</f>
        <v>43788</v>
      </c>
      <c r="D10" s="4">
        <v>600</v>
      </c>
      <c r="E10" s="200" t="s">
        <v>167</v>
      </c>
      <c r="F10" s="187"/>
      <c r="G10" s="187" t="s">
        <v>171</v>
      </c>
      <c r="H10" s="14"/>
      <c r="I10" s="14"/>
      <c r="J10" s="188"/>
      <c r="K10" s="2"/>
      <c r="M10" s="2"/>
      <c r="N10" s="2"/>
      <c r="T10">
        <v>9</v>
      </c>
      <c r="U10" s="69" t="s">
        <v>182</v>
      </c>
      <c r="V10" s="69" t="s">
        <v>193</v>
      </c>
      <c r="W10" s="2">
        <v>1</v>
      </c>
      <c r="X10" s="2">
        <v>1</v>
      </c>
      <c r="Y10" s="2">
        <v>2</v>
      </c>
      <c r="Z10" s="2">
        <v>1</v>
      </c>
      <c r="AA10" s="2">
        <v>1</v>
      </c>
      <c r="AB10" s="2"/>
      <c r="AC10" s="2">
        <v>2</v>
      </c>
      <c r="AD10" s="2">
        <v>1</v>
      </c>
      <c r="AE10" s="2"/>
    </row>
    <row r="11" spans="1:31" x14ac:dyDescent="0.25">
      <c r="A11" s="6"/>
      <c r="B11" s="7"/>
      <c r="C11" s="92"/>
      <c r="D11" s="7">
        <v>700</v>
      </c>
      <c r="E11" s="70" t="s">
        <v>120</v>
      </c>
      <c r="F11" s="2"/>
      <c r="G11" s="2" t="s">
        <v>175</v>
      </c>
      <c r="J11" s="189" t="s">
        <v>120</v>
      </c>
      <c r="K11" s="2"/>
      <c r="M11" s="2"/>
      <c r="N11" s="2"/>
      <c r="U11" s="69"/>
      <c r="V11" s="69"/>
    </row>
    <row r="12" spans="1:31" x14ac:dyDescent="0.25">
      <c r="A12" s="6"/>
      <c r="B12" s="2"/>
      <c r="C12" s="2"/>
      <c r="D12" s="7">
        <v>745</v>
      </c>
      <c r="E12" s="70" t="s">
        <v>153</v>
      </c>
      <c r="F12" s="2"/>
      <c r="G12" s="2" t="s">
        <v>187</v>
      </c>
      <c r="J12" s="189"/>
      <c r="K12" s="2"/>
      <c r="V12" t="s">
        <v>38</v>
      </c>
      <c r="W12" t="s">
        <v>39</v>
      </c>
    </row>
    <row r="13" spans="1:31" ht="15.75" thickBot="1" x14ac:dyDescent="0.3">
      <c r="A13" s="9"/>
      <c r="B13" s="15"/>
      <c r="C13" s="15"/>
      <c r="D13" s="10">
        <v>830</v>
      </c>
      <c r="E13" s="198" t="s">
        <v>94</v>
      </c>
      <c r="F13" s="15"/>
      <c r="G13" s="15" t="s">
        <v>88</v>
      </c>
      <c r="H13" s="16"/>
      <c r="I13" s="16"/>
      <c r="J13" s="190"/>
      <c r="K13" s="2"/>
      <c r="T13">
        <v>5</v>
      </c>
      <c r="U13" s="69" t="s">
        <v>178</v>
      </c>
      <c r="V13" s="2">
        <v>3</v>
      </c>
      <c r="W13" s="2">
        <v>6</v>
      </c>
    </row>
    <row r="14" spans="1:31" x14ac:dyDescent="0.25">
      <c r="A14" s="3" t="s">
        <v>185</v>
      </c>
      <c r="B14" s="4">
        <v>4</v>
      </c>
      <c r="C14" s="13">
        <f>C10+7</f>
        <v>43795</v>
      </c>
      <c r="D14" s="4">
        <v>600</v>
      </c>
      <c r="E14" s="200" t="s">
        <v>187</v>
      </c>
      <c r="F14" s="187"/>
      <c r="G14" s="187" t="s">
        <v>120</v>
      </c>
      <c r="H14" s="14"/>
      <c r="I14" s="14"/>
      <c r="J14" s="188"/>
      <c r="K14" s="2"/>
      <c r="L14" s="49"/>
      <c r="M14" s="49"/>
      <c r="N14" s="49"/>
      <c r="O14" s="49"/>
      <c r="T14">
        <v>2</v>
      </c>
      <c r="U14" s="72" t="s">
        <v>179</v>
      </c>
      <c r="V14" s="70">
        <v>8</v>
      </c>
      <c r="W14" s="70">
        <v>1</v>
      </c>
    </row>
    <row r="15" spans="1:31" x14ac:dyDescent="0.25">
      <c r="A15" s="6"/>
      <c r="B15" s="7"/>
      <c r="C15" s="92"/>
      <c r="D15" s="7">
        <v>700</v>
      </c>
      <c r="E15" s="70" t="s">
        <v>88</v>
      </c>
      <c r="F15" s="2"/>
      <c r="G15" s="2" t="s">
        <v>167</v>
      </c>
      <c r="J15" s="189" t="s">
        <v>94</v>
      </c>
      <c r="N15" s="49"/>
      <c r="O15" s="49"/>
      <c r="T15" s="2">
        <v>1</v>
      </c>
      <c r="U15" t="s">
        <v>180</v>
      </c>
      <c r="V15" s="49">
        <v>8</v>
      </c>
      <c r="W15" s="2">
        <v>1</v>
      </c>
    </row>
    <row r="16" spans="1:31" x14ac:dyDescent="0.25">
      <c r="A16" s="6"/>
      <c r="B16" s="2"/>
      <c r="C16" s="2"/>
      <c r="D16" s="7">
        <v>745</v>
      </c>
      <c r="E16" s="2" t="s">
        <v>175</v>
      </c>
      <c r="F16" s="2"/>
      <c r="G16" s="70" t="s">
        <v>153</v>
      </c>
      <c r="J16" s="189"/>
      <c r="K16" s="2"/>
      <c r="M16" s="49"/>
      <c r="O16" s="49"/>
      <c r="T16">
        <v>3</v>
      </c>
      <c r="U16" t="s">
        <v>181</v>
      </c>
      <c r="V16" s="2">
        <v>7</v>
      </c>
      <c r="W16" s="2">
        <v>2</v>
      </c>
    </row>
    <row r="17" spans="1:23" ht="15.75" thickBot="1" x14ac:dyDescent="0.3">
      <c r="A17" s="9"/>
      <c r="B17" s="15"/>
      <c r="C17" s="15"/>
      <c r="D17" s="10">
        <v>830</v>
      </c>
      <c r="E17" s="15" t="s">
        <v>171</v>
      </c>
      <c r="F17" s="15"/>
      <c r="G17" s="198" t="s">
        <v>94</v>
      </c>
      <c r="H17" s="16"/>
      <c r="I17" s="16"/>
      <c r="J17" s="190"/>
      <c r="K17" s="2"/>
      <c r="M17" s="49"/>
      <c r="N17" s="49"/>
      <c r="O17" s="49"/>
      <c r="T17">
        <v>7</v>
      </c>
      <c r="U17" s="69" t="s">
        <v>183</v>
      </c>
      <c r="V17" s="2">
        <v>0</v>
      </c>
      <c r="W17" s="2">
        <v>9</v>
      </c>
    </row>
    <row r="18" spans="1:23" x14ac:dyDescent="0.25">
      <c r="A18" s="3" t="s">
        <v>182</v>
      </c>
      <c r="B18" s="4">
        <v>5</v>
      </c>
      <c r="C18" s="13">
        <f>C14+7</f>
        <v>43802</v>
      </c>
      <c r="D18" s="4">
        <v>600</v>
      </c>
      <c r="E18" s="200" t="s">
        <v>167</v>
      </c>
      <c r="F18" s="187"/>
      <c r="G18" s="187" t="s">
        <v>187</v>
      </c>
      <c r="H18" s="14"/>
      <c r="I18" s="14"/>
      <c r="J18" s="188" t="s">
        <v>153</v>
      </c>
      <c r="U18" s="69"/>
      <c r="V18" s="2"/>
      <c r="W18" s="2"/>
    </row>
    <row r="19" spans="1:23" x14ac:dyDescent="0.25">
      <c r="A19" s="6"/>
      <c r="B19" s="7"/>
      <c r="C19" s="92"/>
      <c r="D19" s="7">
        <v>700</v>
      </c>
      <c r="E19" s="70" t="s">
        <v>153</v>
      </c>
      <c r="F19" s="2"/>
      <c r="G19" s="2" t="s">
        <v>120</v>
      </c>
      <c r="J19" s="189"/>
      <c r="T19">
        <v>6</v>
      </c>
      <c r="U19" s="69" t="s">
        <v>184</v>
      </c>
      <c r="V19" s="2">
        <v>2</v>
      </c>
      <c r="W19" s="2">
        <v>7</v>
      </c>
    </row>
    <row r="20" spans="1:23" x14ac:dyDescent="0.25">
      <c r="A20" s="6"/>
      <c r="B20" s="2"/>
      <c r="C20" s="2"/>
      <c r="D20" s="7">
        <v>745</v>
      </c>
      <c r="E20" s="70" t="s">
        <v>94</v>
      </c>
      <c r="F20" s="2"/>
      <c r="G20" s="2" t="s">
        <v>175</v>
      </c>
      <c r="J20" s="189"/>
      <c r="T20">
        <v>4</v>
      </c>
      <c r="U20" s="69" t="s">
        <v>185</v>
      </c>
      <c r="V20" s="2">
        <v>4</v>
      </c>
      <c r="W20" s="2">
        <v>5</v>
      </c>
    </row>
    <row r="21" spans="1:23" ht="15.75" thickBot="1" x14ac:dyDescent="0.3">
      <c r="A21" s="9"/>
      <c r="B21" s="15"/>
      <c r="C21" s="15"/>
      <c r="D21" s="10">
        <v>830</v>
      </c>
      <c r="E21" s="198" t="s">
        <v>88</v>
      </c>
      <c r="F21" s="15"/>
      <c r="G21" s="15" t="s">
        <v>171</v>
      </c>
      <c r="H21" s="16"/>
      <c r="I21" s="16"/>
      <c r="J21" s="190"/>
      <c r="T21">
        <v>4</v>
      </c>
      <c r="U21" s="72" t="s">
        <v>182</v>
      </c>
      <c r="V21" s="70">
        <v>4</v>
      </c>
      <c r="W21" s="70">
        <v>5</v>
      </c>
    </row>
    <row r="22" spans="1:23" x14ac:dyDescent="0.25">
      <c r="A22" s="3" t="s">
        <v>179</v>
      </c>
      <c r="B22" s="4">
        <v>6</v>
      </c>
      <c r="C22" s="13">
        <f>C18+7</f>
        <v>43809</v>
      </c>
      <c r="D22" s="4">
        <v>600</v>
      </c>
      <c r="E22" s="187" t="s">
        <v>120</v>
      </c>
      <c r="F22" s="187"/>
      <c r="G22" s="200" t="s">
        <v>153</v>
      </c>
      <c r="H22" s="14"/>
      <c r="I22" s="14"/>
      <c r="J22" s="188"/>
      <c r="V22">
        <f>SUM(V13:V21)</f>
        <v>36</v>
      </c>
      <c r="W22">
        <f>SUM(W13:W21)</f>
        <v>36</v>
      </c>
    </row>
    <row r="23" spans="1:23" x14ac:dyDescent="0.25">
      <c r="A23" s="6"/>
      <c r="B23" s="7"/>
      <c r="C23" s="92"/>
      <c r="D23" s="7">
        <v>700</v>
      </c>
      <c r="E23" s="70" t="s">
        <v>175</v>
      </c>
      <c r="F23" s="2"/>
      <c r="G23" s="2" t="s">
        <v>167</v>
      </c>
      <c r="J23" s="189" t="s">
        <v>88</v>
      </c>
    </row>
    <row r="24" spans="1:23" x14ac:dyDescent="0.25">
      <c r="A24" s="6"/>
      <c r="B24" s="2"/>
      <c r="C24" s="2"/>
      <c r="D24" s="7">
        <v>745</v>
      </c>
      <c r="E24" s="2" t="s">
        <v>171</v>
      </c>
      <c r="F24" s="2"/>
      <c r="G24" s="70" t="s">
        <v>88</v>
      </c>
      <c r="J24" s="189"/>
      <c r="L24" s="49"/>
      <c r="M24" s="49"/>
      <c r="N24" s="49"/>
    </row>
    <row r="25" spans="1:23" ht="15.75" thickBot="1" x14ac:dyDescent="0.3">
      <c r="A25" s="9"/>
      <c r="B25" s="16"/>
      <c r="C25" s="15"/>
      <c r="D25" s="10">
        <v>830</v>
      </c>
      <c r="E25" s="15" t="s">
        <v>187</v>
      </c>
      <c r="F25" s="15"/>
      <c r="G25" s="198" t="s">
        <v>94</v>
      </c>
      <c r="H25" s="16"/>
      <c r="I25" s="16"/>
      <c r="J25" s="190"/>
    </row>
    <row r="26" spans="1:23" x14ac:dyDescent="0.25">
      <c r="A26" s="3" t="s">
        <v>179</v>
      </c>
      <c r="B26" s="4">
        <v>7</v>
      </c>
      <c r="C26" s="13">
        <f>C22+7</f>
        <v>43816</v>
      </c>
      <c r="D26" s="4">
        <v>600</v>
      </c>
      <c r="E26" s="187" t="s">
        <v>167</v>
      </c>
      <c r="F26" s="187"/>
      <c r="G26" s="200" t="s">
        <v>153</v>
      </c>
      <c r="H26" s="14"/>
      <c r="I26" s="14"/>
      <c r="J26" s="188"/>
    </row>
    <row r="27" spans="1:23" x14ac:dyDescent="0.25">
      <c r="A27" s="6"/>
      <c r="B27" s="7"/>
      <c r="C27" s="92"/>
      <c r="D27" s="7">
        <v>700</v>
      </c>
      <c r="E27" s="70" t="s">
        <v>94</v>
      </c>
      <c r="F27" s="2"/>
      <c r="G27" s="2" t="s">
        <v>120</v>
      </c>
      <c r="J27" s="189" t="s">
        <v>190</v>
      </c>
    </row>
    <row r="28" spans="1:23" x14ac:dyDescent="0.25">
      <c r="A28" s="6"/>
      <c r="D28" s="7">
        <v>745</v>
      </c>
      <c r="E28" s="2" t="s">
        <v>88</v>
      </c>
      <c r="F28" s="2"/>
      <c r="G28" s="70" t="s">
        <v>187</v>
      </c>
      <c r="J28" s="189"/>
    </row>
    <row r="29" spans="1:23" ht="15.75" thickBot="1" x14ac:dyDescent="0.3">
      <c r="A29" s="9"/>
      <c r="B29" s="16"/>
      <c r="C29" s="16"/>
      <c r="D29" s="10">
        <v>830</v>
      </c>
      <c r="E29" s="15" t="s">
        <v>171</v>
      </c>
      <c r="F29" s="15"/>
      <c r="G29" s="198" t="s">
        <v>175</v>
      </c>
      <c r="H29" s="16"/>
      <c r="I29" s="16"/>
      <c r="J29" s="190"/>
    </row>
    <row r="30" spans="1:23" ht="15.75" thickBot="1" x14ac:dyDescent="0.3">
      <c r="A30" s="193"/>
      <c r="B30" s="47"/>
      <c r="C30" s="138">
        <v>43823</v>
      </c>
      <c r="D30" s="139"/>
      <c r="E30" s="199"/>
      <c r="F30" s="179" t="s">
        <v>197</v>
      </c>
      <c r="G30" s="199"/>
      <c r="H30" s="47"/>
      <c r="I30" s="47"/>
      <c r="J30" s="196"/>
    </row>
    <row r="31" spans="1:23" ht="15.75" thickBot="1" x14ac:dyDescent="0.3">
      <c r="A31" s="6"/>
      <c r="C31" s="92">
        <v>43830</v>
      </c>
      <c r="D31" s="7"/>
      <c r="E31" s="2"/>
      <c r="F31" s="12" t="s">
        <v>197</v>
      </c>
      <c r="G31" s="2"/>
      <c r="J31" s="189"/>
    </row>
    <row r="32" spans="1:23" x14ac:dyDescent="0.25">
      <c r="A32" s="3" t="s">
        <v>178</v>
      </c>
      <c r="B32" s="4">
        <v>8</v>
      </c>
      <c r="C32" s="13">
        <v>43472</v>
      </c>
      <c r="D32" s="4">
        <v>600</v>
      </c>
      <c r="E32" s="187" t="s">
        <v>120</v>
      </c>
      <c r="F32" s="187"/>
      <c r="G32" s="200" t="s">
        <v>167</v>
      </c>
      <c r="H32" s="14"/>
      <c r="I32" s="14"/>
      <c r="J32" s="188"/>
    </row>
    <row r="33" spans="1:10" x14ac:dyDescent="0.25">
      <c r="A33" s="6"/>
      <c r="D33" s="7">
        <v>700</v>
      </c>
      <c r="E33" s="2" t="s">
        <v>187</v>
      </c>
      <c r="F33" s="2"/>
      <c r="G33" s="70" t="s">
        <v>94</v>
      </c>
      <c r="J33" s="189" t="s">
        <v>171</v>
      </c>
    </row>
    <row r="34" spans="1:10" x14ac:dyDescent="0.25">
      <c r="A34" s="6"/>
      <c r="D34" s="7">
        <v>745</v>
      </c>
      <c r="E34" s="2" t="s">
        <v>175</v>
      </c>
      <c r="F34" s="2"/>
      <c r="G34" s="70" t="s">
        <v>88</v>
      </c>
      <c r="J34" s="189"/>
    </row>
    <row r="35" spans="1:10" ht="15.75" thickBot="1" x14ac:dyDescent="0.3">
      <c r="A35" s="9"/>
      <c r="B35" s="16"/>
      <c r="C35" s="16"/>
      <c r="D35" s="10">
        <v>830</v>
      </c>
      <c r="E35" s="198" t="s">
        <v>153</v>
      </c>
      <c r="F35" s="15"/>
      <c r="G35" s="15" t="s">
        <v>171</v>
      </c>
      <c r="H35" s="16"/>
      <c r="I35" s="16"/>
      <c r="J35" s="190"/>
    </row>
    <row r="36" spans="1:10" x14ac:dyDescent="0.25">
      <c r="A36" s="3" t="s">
        <v>183</v>
      </c>
      <c r="B36" s="4">
        <v>9</v>
      </c>
      <c r="C36" s="186">
        <v>43479</v>
      </c>
      <c r="D36" s="4">
        <v>600</v>
      </c>
      <c r="E36" s="187" t="s">
        <v>171</v>
      </c>
      <c r="F36" s="187"/>
      <c r="G36" s="200" t="s">
        <v>187</v>
      </c>
      <c r="H36" s="14"/>
      <c r="I36" s="14"/>
      <c r="J36" s="188"/>
    </row>
    <row r="37" spans="1:10" x14ac:dyDescent="0.25">
      <c r="A37" s="6"/>
      <c r="B37" s="7"/>
      <c r="C37" s="185"/>
      <c r="D37" s="7">
        <v>700</v>
      </c>
      <c r="E37" s="2" t="s">
        <v>175</v>
      </c>
      <c r="F37" s="2"/>
      <c r="G37" s="70" t="s">
        <v>167</v>
      </c>
      <c r="J37" s="189" t="s">
        <v>175</v>
      </c>
    </row>
    <row r="38" spans="1:10" x14ac:dyDescent="0.25">
      <c r="A38" s="6"/>
      <c r="D38" s="7">
        <v>745</v>
      </c>
      <c r="E38" s="2" t="s">
        <v>120</v>
      </c>
      <c r="F38" s="2"/>
      <c r="G38" s="70" t="s">
        <v>88</v>
      </c>
      <c r="J38" s="189"/>
    </row>
    <row r="39" spans="1:10" ht="15.75" thickBot="1" x14ac:dyDescent="0.3">
      <c r="A39" s="6"/>
      <c r="D39" s="7">
        <v>830</v>
      </c>
      <c r="E39" s="70" t="s">
        <v>153</v>
      </c>
      <c r="F39" s="2"/>
      <c r="G39" s="2" t="s">
        <v>94</v>
      </c>
      <c r="H39" s="16"/>
      <c r="I39" s="16"/>
      <c r="J39" s="190"/>
    </row>
    <row r="40" spans="1:10" ht="15.75" thickBot="1" x14ac:dyDescent="0.3">
      <c r="A40" s="3" t="s">
        <v>94</v>
      </c>
      <c r="B40" s="4">
        <v>10</v>
      </c>
      <c r="C40" s="186">
        <v>43486</v>
      </c>
      <c r="D40" s="4">
        <v>600</v>
      </c>
      <c r="E40" s="200" t="s">
        <v>94</v>
      </c>
      <c r="F40" s="187"/>
      <c r="G40" s="188" t="s">
        <v>171</v>
      </c>
      <c r="H40" s="16"/>
      <c r="I40" s="16"/>
      <c r="J40" s="190"/>
    </row>
    <row r="41" spans="1:10" ht="15.75" thickBot="1" x14ac:dyDescent="0.3">
      <c r="A41" s="6"/>
      <c r="D41" s="7">
        <v>700</v>
      </c>
      <c r="E41" s="2" t="s">
        <v>187</v>
      </c>
      <c r="F41" s="2"/>
      <c r="G41" s="206" t="s">
        <v>167</v>
      </c>
      <c r="H41" s="16"/>
      <c r="I41" s="16"/>
      <c r="J41" s="190"/>
    </row>
    <row r="42" spans="1:10" ht="15.75" thickBot="1" x14ac:dyDescent="0.3">
      <c r="A42" s="6"/>
      <c r="D42" s="7">
        <v>745</v>
      </c>
      <c r="E42" s="70" t="s">
        <v>88</v>
      </c>
      <c r="F42" s="2"/>
      <c r="G42" s="189" t="s">
        <v>120</v>
      </c>
      <c r="H42" s="16"/>
      <c r="I42" s="16"/>
      <c r="J42" s="190"/>
    </row>
    <row r="43" spans="1:10" ht="15.75" thickBot="1" x14ac:dyDescent="0.3">
      <c r="A43" s="9"/>
      <c r="B43" s="16"/>
      <c r="C43" s="16"/>
      <c r="D43" s="10">
        <v>830</v>
      </c>
      <c r="E43" s="198" t="s">
        <v>153</v>
      </c>
      <c r="F43" s="15"/>
      <c r="G43" s="190" t="s">
        <v>175</v>
      </c>
      <c r="H43" s="16"/>
      <c r="I43" s="16"/>
      <c r="J43" s="190"/>
    </row>
    <row r="44" spans="1:10" ht="15.75" thickBot="1" x14ac:dyDescent="0.3">
      <c r="A44" s="3"/>
      <c r="B44" s="14"/>
      <c r="C44" s="14"/>
      <c r="D44" s="4">
        <v>630</v>
      </c>
      <c r="E44" s="187" t="s">
        <v>94</v>
      </c>
      <c r="F44" s="187"/>
      <c r="G44" s="188" t="s">
        <v>167</v>
      </c>
      <c r="H44" s="16"/>
      <c r="I44" s="16"/>
      <c r="J44" s="190"/>
    </row>
    <row r="45" spans="1:10" ht="15.75" thickBot="1" x14ac:dyDescent="0.3">
      <c r="A45" s="6"/>
      <c r="D45" s="7">
        <v>730</v>
      </c>
      <c r="E45" s="2" t="s">
        <v>88</v>
      </c>
      <c r="F45" s="2"/>
      <c r="G45" s="189" t="s">
        <v>153</v>
      </c>
      <c r="H45" s="16"/>
      <c r="I45" s="16"/>
      <c r="J45" s="190"/>
    </row>
    <row r="46" spans="1:10" ht="15.75" thickBot="1" x14ac:dyDescent="0.3">
      <c r="A46" s="9"/>
      <c r="B46" s="10">
        <v>11</v>
      </c>
      <c r="C46" s="205">
        <v>43493</v>
      </c>
      <c r="D46" s="10">
        <v>830</v>
      </c>
      <c r="E46" s="50" t="s">
        <v>205</v>
      </c>
      <c r="F46" s="50"/>
      <c r="G46" s="56" t="s">
        <v>205</v>
      </c>
      <c r="H46" s="47"/>
      <c r="I46" s="47"/>
      <c r="J46" s="194"/>
    </row>
    <row r="47" spans="1:10" x14ac:dyDescent="0.25">
      <c r="D47" s="1"/>
    </row>
    <row r="48" spans="1:10" x14ac:dyDescent="0.25">
      <c r="D48" s="49"/>
      <c r="E48" s="49"/>
      <c r="F48" s="2"/>
    </row>
    <row r="49" spans="3:6" x14ac:dyDescent="0.25">
      <c r="C49" s="191"/>
      <c r="D49" s="2"/>
      <c r="E49" s="2"/>
      <c r="F49" s="2"/>
    </row>
    <row r="50" spans="3:6" x14ac:dyDescent="0.25">
      <c r="D50" s="2"/>
      <c r="E50" s="2"/>
      <c r="F50" s="2"/>
    </row>
    <row r="51" spans="3:6" x14ac:dyDescent="0.25">
      <c r="D51" s="2"/>
      <c r="E51" s="2"/>
      <c r="F51" s="2"/>
    </row>
    <row r="52" spans="3:6" x14ac:dyDescent="0.25">
      <c r="D52" s="2"/>
      <c r="E52" s="2"/>
      <c r="F52" s="2"/>
    </row>
    <row r="53" spans="3:6" x14ac:dyDescent="0.25">
      <c r="D53" s="2"/>
      <c r="E53" s="2"/>
      <c r="F53" s="2"/>
    </row>
    <row r="54" spans="3:6" x14ac:dyDescent="0.25">
      <c r="D54" s="2"/>
      <c r="E54" s="2"/>
      <c r="F54" s="2"/>
    </row>
    <row r="55" spans="3:6" x14ac:dyDescent="0.25">
      <c r="D55" s="1"/>
    </row>
    <row r="56" spans="3:6" x14ac:dyDescent="0.25">
      <c r="D56" s="1"/>
    </row>
    <row r="57" spans="3:6" x14ac:dyDescent="0.25">
      <c r="D57" s="1"/>
    </row>
    <row r="58" spans="3:6" x14ac:dyDescent="0.25">
      <c r="D58" s="1"/>
    </row>
    <row r="59" spans="3:6" x14ac:dyDescent="0.25">
      <c r="D59" s="1"/>
    </row>
    <row r="60" spans="3:6" x14ac:dyDescent="0.25">
      <c r="D60" s="1"/>
    </row>
    <row r="61" spans="3:6" x14ac:dyDescent="0.25">
      <c r="D61" s="1"/>
    </row>
    <row r="62" spans="3:6" x14ac:dyDescent="0.25">
      <c r="D62" s="1"/>
    </row>
    <row r="63" spans="3:6" x14ac:dyDescent="0.25">
      <c r="D63" s="1"/>
    </row>
    <row r="64" spans="3:6" x14ac:dyDescent="0.25">
      <c r="D64" s="1"/>
    </row>
    <row r="65" spans="4:4" x14ac:dyDescent="0.25">
      <c r="D65" s="1"/>
    </row>
    <row r="66" spans="4:4" x14ac:dyDescent="0.25">
      <c r="D66" s="1"/>
    </row>
    <row r="67" spans="4:4" x14ac:dyDescent="0.25">
      <c r="D67" s="1"/>
    </row>
  </sheetData>
  <pageMargins left="0.7" right="0.7" top="0.75" bottom="0.75" header="0.3" footer="0.3"/>
  <pageSetup orientation="portrait" horizont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8"/>
  <sheetViews>
    <sheetView topLeftCell="A2" workbookViewId="0">
      <selection activeCell="A27" sqref="A27:D32"/>
    </sheetView>
  </sheetViews>
  <sheetFormatPr defaultRowHeight="15" x14ac:dyDescent="0.25"/>
  <cols>
    <col min="1" max="1" width="40.28515625" customWidth="1"/>
    <col min="2" max="2" width="22.140625" bestFit="1" customWidth="1"/>
    <col min="4" max="4" width="13.140625" customWidth="1"/>
    <col min="8" max="8" width="14.7109375" bestFit="1" customWidth="1"/>
  </cols>
  <sheetData>
    <row r="1" spans="1:4" ht="24.95" customHeight="1" x14ac:dyDescent="0.25">
      <c r="A1" s="201" t="s">
        <v>100</v>
      </c>
      <c r="B1" s="202" t="s">
        <v>3</v>
      </c>
      <c r="C1" s="203" t="s">
        <v>101</v>
      </c>
      <c r="D1" s="204" t="s">
        <v>102</v>
      </c>
    </row>
    <row r="2" spans="1:4" ht="24.95" customHeight="1" x14ac:dyDescent="0.25">
      <c r="A2" s="116" t="s">
        <v>136</v>
      </c>
      <c r="B2" s="117" t="s">
        <v>94</v>
      </c>
      <c r="C2" s="114"/>
      <c r="D2" s="115"/>
    </row>
    <row r="3" spans="1:4" ht="24.95" customHeight="1" x14ac:dyDescent="0.25">
      <c r="A3" s="116" t="s">
        <v>104</v>
      </c>
      <c r="B3" s="117" t="s">
        <v>94</v>
      </c>
      <c r="C3" s="114" t="s">
        <v>214</v>
      </c>
      <c r="D3" s="115"/>
    </row>
    <row r="4" spans="1:4" ht="24.95" customHeight="1" x14ac:dyDescent="0.25">
      <c r="A4" s="116" t="s">
        <v>216</v>
      </c>
      <c r="B4" s="117" t="s">
        <v>94</v>
      </c>
      <c r="C4" s="114" t="s">
        <v>214</v>
      </c>
      <c r="D4" s="115"/>
    </row>
    <row r="5" spans="1:4" ht="24.95" customHeight="1" x14ac:dyDescent="0.25">
      <c r="A5" s="116" t="s">
        <v>186</v>
      </c>
      <c r="B5" s="117" t="s">
        <v>94</v>
      </c>
      <c r="C5" s="114"/>
      <c r="D5" s="115"/>
    </row>
    <row r="6" spans="1:4" ht="24.95" customHeight="1" x14ac:dyDescent="0.25">
      <c r="A6" s="116" t="s">
        <v>103</v>
      </c>
      <c r="B6" s="117" t="s">
        <v>94</v>
      </c>
      <c r="C6" s="127" t="s">
        <v>214</v>
      </c>
      <c r="D6" s="128" t="s">
        <v>220</v>
      </c>
    </row>
    <row r="7" spans="1:4" ht="24.95" customHeight="1" x14ac:dyDescent="0.25">
      <c r="A7" s="116" t="s">
        <v>160</v>
      </c>
      <c r="B7" s="117" t="s">
        <v>94</v>
      </c>
      <c r="C7" s="127" t="s">
        <v>214</v>
      </c>
      <c r="D7" s="128" t="s">
        <v>220</v>
      </c>
    </row>
    <row r="8" spans="1:4" ht="24.95" customHeight="1" thickBot="1" x14ac:dyDescent="0.3">
      <c r="A8" s="197" t="s">
        <v>105</v>
      </c>
      <c r="B8" s="210" t="s">
        <v>94</v>
      </c>
      <c r="C8" s="211"/>
      <c r="D8" s="212"/>
    </row>
    <row r="9" spans="1:4" ht="24.95" customHeight="1" x14ac:dyDescent="0.25">
      <c r="A9" s="213" t="s">
        <v>164</v>
      </c>
      <c r="B9" s="208" t="s">
        <v>206</v>
      </c>
      <c r="C9" s="130" t="s">
        <v>214</v>
      </c>
      <c r="D9" s="123"/>
    </row>
    <row r="10" spans="1:4" ht="24.95" customHeight="1" x14ac:dyDescent="0.25">
      <c r="A10" s="209" t="s">
        <v>174</v>
      </c>
      <c r="B10" s="117" t="s">
        <v>206</v>
      </c>
      <c r="C10" s="114" t="s">
        <v>214</v>
      </c>
      <c r="D10" s="115"/>
    </row>
    <row r="11" spans="1:4" ht="24.95" customHeight="1" x14ac:dyDescent="0.25">
      <c r="A11" s="116" t="s">
        <v>215</v>
      </c>
      <c r="B11" s="117" t="s">
        <v>206</v>
      </c>
      <c r="C11" s="114" t="s">
        <v>214</v>
      </c>
      <c r="D11" s="115"/>
    </row>
    <row r="12" spans="1:4" ht="24.95" customHeight="1" x14ac:dyDescent="0.25">
      <c r="A12" s="116" t="s">
        <v>200</v>
      </c>
      <c r="B12" s="117" t="s">
        <v>206</v>
      </c>
      <c r="C12" s="114" t="s">
        <v>214</v>
      </c>
      <c r="D12" s="115"/>
    </row>
    <row r="13" spans="1:4" ht="24.95" customHeight="1" x14ac:dyDescent="0.25">
      <c r="A13" s="116" t="s">
        <v>144</v>
      </c>
      <c r="B13" s="117" t="s">
        <v>206</v>
      </c>
      <c r="C13" s="114"/>
      <c r="D13" s="115"/>
    </row>
    <row r="14" spans="1:4" ht="24.95" customHeight="1" thickBot="1" x14ac:dyDescent="0.3">
      <c r="A14" s="118"/>
      <c r="B14" s="119" t="s">
        <v>206</v>
      </c>
      <c r="C14" s="120"/>
      <c r="D14" s="121"/>
    </row>
    <row r="15" spans="1:4" ht="24.95" customHeight="1" x14ac:dyDescent="0.25">
      <c r="A15" s="124" t="s">
        <v>217</v>
      </c>
      <c r="B15" s="126" t="s">
        <v>88</v>
      </c>
      <c r="C15" s="122"/>
      <c r="D15" s="123"/>
    </row>
    <row r="16" spans="1:4" ht="24.95" customHeight="1" x14ac:dyDescent="0.25">
      <c r="A16" s="116" t="s">
        <v>203</v>
      </c>
      <c r="B16" s="117" t="s">
        <v>88</v>
      </c>
      <c r="C16" s="127" t="s">
        <v>214</v>
      </c>
      <c r="D16" s="128"/>
    </row>
    <row r="17" spans="1:7" ht="24.95" customHeight="1" x14ac:dyDescent="0.25">
      <c r="A17" s="116" t="s">
        <v>165</v>
      </c>
      <c r="B17" s="117" t="s">
        <v>88</v>
      </c>
      <c r="C17" s="127"/>
      <c r="D17" s="128"/>
    </row>
    <row r="18" spans="1:7" ht="24.95" customHeight="1" x14ac:dyDescent="0.25">
      <c r="A18" s="116" t="s">
        <v>218</v>
      </c>
      <c r="B18" s="117" t="s">
        <v>88</v>
      </c>
      <c r="C18" s="114" t="s">
        <v>214</v>
      </c>
      <c r="D18" s="115"/>
    </row>
    <row r="19" spans="1:7" ht="24.95" customHeight="1" x14ac:dyDescent="0.25">
      <c r="A19" s="116" t="s">
        <v>219</v>
      </c>
      <c r="B19" s="117" t="s">
        <v>88</v>
      </c>
      <c r="C19" s="114" t="s">
        <v>214</v>
      </c>
      <c r="D19" s="115"/>
    </row>
    <row r="20" spans="1:7" ht="24.95" customHeight="1" thickBot="1" x14ac:dyDescent="0.3">
      <c r="A20" s="118" t="s">
        <v>106</v>
      </c>
      <c r="B20" s="119" t="s">
        <v>88</v>
      </c>
      <c r="C20" s="120" t="s">
        <v>214</v>
      </c>
      <c r="D20" s="121" t="s">
        <v>220</v>
      </c>
    </row>
    <row r="21" spans="1:7" ht="24.95" customHeight="1" x14ac:dyDescent="0.25">
      <c r="A21" s="124" t="s">
        <v>161</v>
      </c>
      <c r="B21" s="125" t="s">
        <v>153</v>
      </c>
      <c r="C21" s="130"/>
      <c r="D21" s="131"/>
    </row>
    <row r="22" spans="1:7" ht="24.95" customHeight="1" x14ac:dyDescent="0.25">
      <c r="A22" s="116" t="s">
        <v>162</v>
      </c>
      <c r="B22" s="182" t="s">
        <v>153</v>
      </c>
      <c r="C22" s="127"/>
      <c r="D22" s="128"/>
      <c r="G22" s="90"/>
    </row>
    <row r="23" spans="1:7" ht="24.95" customHeight="1" x14ac:dyDescent="0.25">
      <c r="A23" s="116" t="s">
        <v>166</v>
      </c>
      <c r="B23" s="182" t="s">
        <v>153</v>
      </c>
      <c r="C23" s="127"/>
      <c r="D23" s="128"/>
    </row>
    <row r="24" spans="1:7" ht="24.95" customHeight="1" thickBot="1" x14ac:dyDescent="0.3">
      <c r="A24" s="116" t="s">
        <v>163</v>
      </c>
      <c r="B24" s="182" t="s">
        <v>153</v>
      </c>
      <c r="C24" s="127"/>
      <c r="D24" s="128"/>
    </row>
    <row r="25" spans="1:7" ht="24.95" customHeight="1" x14ac:dyDescent="0.25">
      <c r="A25" s="124" t="s">
        <v>177</v>
      </c>
      <c r="B25" s="182" t="s">
        <v>153</v>
      </c>
      <c r="C25" s="127"/>
      <c r="D25" s="128"/>
    </row>
    <row r="26" spans="1:7" ht="24.95" customHeight="1" thickBot="1" x14ac:dyDescent="0.3">
      <c r="A26" s="116" t="s">
        <v>204</v>
      </c>
      <c r="B26" s="183" t="s">
        <v>153</v>
      </c>
      <c r="C26" s="129"/>
      <c r="D26" s="181"/>
    </row>
    <row r="27" spans="1:7" ht="24.95" customHeight="1" x14ac:dyDescent="0.25">
      <c r="A27" s="124" t="s">
        <v>168</v>
      </c>
      <c r="B27" s="126" t="s">
        <v>167</v>
      </c>
      <c r="C27" s="130" t="s">
        <v>214</v>
      </c>
      <c r="D27" s="123" t="s">
        <v>220</v>
      </c>
    </row>
    <row r="28" spans="1:7" ht="24.95" customHeight="1" x14ac:dyDescent="0.25">
      <c r="A28" s="116" t="s">
        <v>198</v>
      </c>
      <c r="B28" s="117" t="s">
        <v>167</v>
      </c>
      <c r="C28" s="114" t="s">
        <v>214</v>
      </c>
      <c r="D28" s="115"/>
    </row>
    <row r="29" spans="1:7" ht="24.95" customHeight="1" x14ac:dyDescent="0.25">
      <c r="A29" s="116" t="s">
        <v>199</v>
      </c>
      <c r="B29" s="117" t="s">
        <v>167</v>
      </c>
      <c r="C29" s="114" t="s">
        <v>214</v>
      </c>
      <c r="D29" s="115"/>
    </row>
    <row r="30" spans="1:7" ht="24.95" customHeight="1" x14ac:dyDescent="0.25">
      <c r="A30" s="116" t="s">
        <v>169</v>
      </c>
      <c r="B30" s="117" t="s">
        <v>167</v>
      </c>
      <c r="C30" s="114" t="s">
        <v>214</v>
      </c>
      <c r="D30" s="115" t="s">
        <v>220</v>
      </c>
    </row>
    <row r="31" spans="1:7" ht="24.95" customHeight="1" x14ac:dyDescent="0.25">
      <c r="A31" s="116" t="s">
        <v>170</v>
      </c>
      <c r="B31" s="117" t="s">
        <v>167</v>
      </c>
      <c r="C31" s="114" t="s">
        <v>214</v>
      </c>
      <c r="D31" s="115" t="s">
        <v>220</v>
      </c>
    </row>
    <row r="32" spans="1:7" ht="24.95" customHeight="1" thickBot="1" x14ac:dyDescent="0.3">
      <c r="A32" s="116" t="s">
        <v>176</v>
      </c>
      <c r="B32" s="117" t="s">
        <v>167</v>
      </c>
      <c r="C32" s="114" t="s">
        <v>214</v>
      </c>
      <c r="D32" s="115" t="s">
        <v>220</v>
      </c>
    </row>
    <row r="33" spans="1:4" ht="24.95" customHeight="1" x14ac:dyDescent="0.25">
      <c r="A33" s="124" t="s">
        <v>145</v>
      </c>
      <c r="B33" s="126" t="s">
        <v>171</v>
      </c>
      <c r="C33" s="122"/>
      <c r="D33" s="123"/>
    </row>
    <row r="34" spans="1:4" ht="24.95" customHeight="1" x14ac:dyDescent="0.25">
      <c r="A34" s="116" t="s">
        <v>172</v>
      </c>
      <c r="B34" s="117" t="s">
        <v>171</v>
      </c>
      <c r="C34" s="114"/>
      <c r="D34" s="115"/>
    </row>
    <row r="35" spans="1:4" ht="24.95" customHeight="1" x14ac:dyDescent="0.25">
      <c r="A35" s="116"/>
      <c r="B35" s="117"/>
      <c r="C35" s="114"/>
      <c r="D35" s="115"/>
    </row>
    <row r="36" spans="1:4" ht="24.95" customHeight="1" x14ac:dyDescent="0.25">
      <c r="A36" s="116" t="s">
        <v>173</v>
      </c>
      <c r="B36" s="117" t="s">
        <v>171</v>
      </c>
      <c r="C36" s="114" t="s">
        <v>214</v>
      </c>
      <c r="D36" s="115" t="s">
        <v>220</v>
      </c>
    </row>
    <row r="37" spans="1:4" ht="24.95" customHeight="1" x14ac:dyDescent="0.25">
      <c r="A37" s="197" t="s">
        <v>201</v>
      </c>
      <c r="B37" s="117" t="s">
        <v>171</v>
      </c>
      <c r="C37" s="114" t="s">
        <v>214</v>
      </c>
      <c r="D37" s="115" t="s">
        <v>220</v>
      </c>
    </row>
    <row r="38" spans="1:4" ht="24.95" customHeight="1" thickBot="1" x14ac:dyDescent="0.3">
      <c r="A38" s="118" t="s">
        <v>202</v>
      </c>
      <c r="B38" s="119" t="s">
        <v>171</v>
      </c>
      <c r="C38" s="120"/>
      <c r="D38" s="121"/>
    </row>
  </sheetData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50"/>
  <sheetViews>
    <sheetView topLeftCell="B1" workbookViewId="0">
      <selection activeCell="G21" sqref="G21"/>
    </sheetView>
  </sheetViews>
  <sheetFormatPr defaultRowHeight="15" x14ac:dyDescent="0.25"/>
  <cols>
    <col min="1" max="1" width="13.140625" hidden="1" customWidth="1"/>
    <col min="2" max="2" width="13.140625" customWidth="1"/>
    <col min="4" max="4" width="10.7109375" bestFit="1" customWidth="1"/>
    <col min="5" max="5" width="10.28515625" customWidth="1"/>
    <col min="6" max="6" width="12.85546875" bestFit="1" customWidth="1"/>
    <col min="7" max="7" width="5.7109375" customWidth="1"/>
    <col min="8" max="8" width="15.5703125" customWidth="1"/>
    <col min="9" max="10" width="8.85546875" hidden="1" customWidth="1"/>
    <col min="11" max="12" width="8.85546875" customWidth="1"/>
    <col min="13" max="13" width="9.85546875" customWidth="1"/>
    <col min="14" max="21" width="8.85546875" customWidth="1"/>
  </cols>
  <sheetData>
    <row r="1" spans="1:21" ht="15.75" thickBot="1" x14ac:dyDescent="0.3">
      <c r="A1" s="12" t="s">
        <v>9</v>
      </c>
      <c r="B1" s="12" t="s">
        <v>83</v>
      </c>
      <c r="C1" s="51" t="s">
        <v>0</v>
      </c>
      <c r="D1" s="52" t="s">
        <v>1</v>
      </c>
      <c r="E1" s="52" t="s">
        <v>2</v>
      </c>
      <c r="F1" s="52" t="s">
        <v>3</v>
      </c>
      <c r="G1" s="52" t="s">
        <v>4</v>
      </c>
      <c r="H1" s="53" t="s">
        <v>3</v>
      </c>
      <c r="I1" s="12" t="s">
        <v>8</v>
      </c>
      <c r="J1" s="12" t="s">
        <v>5</v>
      </c>
      <c r="N1">
        <v>1</v>
      </c>
      <c r="O1">
        <v>2</v>
      </c>
      <c r="P1">
        <v>3</v>
      </c>
      <c r="Q1">
        <v>4</v>
      </c>
      <c r="R1">
        <v>5</v>
      </c>
      <c r="S1">
        <v>6</v>
      </c>
      <c r="T1">
        <v>7</v>
      </c>
      <c r="U1">
        <v>8</v>
      </c>
    </row>
    <row r="2" spans="1:21" x14ac:dyDescent="0.25">
      <c r="A2" s="3" t="s">
        <v>26</v>
      </c>
      <c r="B2" s="83" t="s">
        <v>6</v>
      </c>
      <c r="C2" s="54">
        <v>1</v>
      </c>
      <c r="D2" s="17">
        <v>42969</v>
      </c>
      <c r="E2" s="4">
        <v>630</v>
      </c>
      <c r="F2" s="48" t="s">
        <v>53</v>
      </c>
      <c r="G2" s="48"/>
      <c r="H2" s="59" t="s">
        <v>26</v>
      </c>
      <c r="I2" s="14"/>
      <c r="J2" s="5"/>
      <c r="M2" s="69" t="s">
        <v>53</v>
      </c>
      <c r="N2" t="s">
        <v>26</v>
      </c>
      <c r="O2" t="s">
        <v>28</v>
      </c>
      <c r="P2" s="81" t="s">
        <v>27</v>
      </c>
      <c r="Q2" s="81" t="s">
        <v>36</v>
      </c>
      <c r="R2" t="s">
        <v>26</v>
      </c>
      <c r="S2" s="70" t="s">
        <v>27</v>
      </c>
      <c r="T2" s="73" t="s">
        <v>28</v>
      </c>
      <c r="U2" s="75" t="s">
        <v>36</v>
      </c>
    </row>
    <row r="3" spans="1:21" x14ac:dyDescent="0.25">
      <c r="A3" s="6"/>
      <c r="B3" s="28"/>
      <c r="C3" s="28"/>
      <c r="D3" s="2"/>
      <c r="E3" s="7">
        <v>730</v>
      </c>
      <c r="F3" s="60" t="s">
        <v>27</v>
      </c>
      <c r="G3" s="49"/>
      <c r="H3" s="55" t="s">
        <v>82</v>
      </c>
      <c r="J3" s="8"/>
      <c r="M3" t="s">
        <v>26</v>
      </c>
      <c r="N3" s="69" t="s">
        <v>53</v>
      </c>
      <c r="O3" t="s">
        <v>36</v>
      </c>
      <c r="P3" t="s">
        <v>28</v>
      </c>
      <c r="Q3" s="81" t="s">
        <v>27</v>
      </c>
      <c r="R3" s="82" t="s">
        <v>53</v>
      </c>
      <c r="S3" s="70" t="s">
        <v>36</v>
      </c>
      <c r="T3" s="73" t="s">
        <v>28</v>
      </c>
      <c r="U3" s="76" t="s">
        <v>27</v>
      </c>
    </row>
    <row r="4" spans="1:21" ht="15.75" thickBot="1" x14ac:dyDescent="0.3">
      <c r="A4" s="9" t="s">
        <v>36</v>
      </c>
      <c r="B4" s="29" t="s">
        <v>35</v>
      </c>
      <c r="C4" s="29"/>
      <c r="D4" s="15"/>
      <c r="E4" s="10">
        <v>830</v>
      </c>
      <c r="F4" s="50" t="s">
        <v>36</v>
      </c>
      <c r="G4" s="50"/>
      <c r="H4" s="61" t="s">
        <v>82</v>
      </c>
      <c r="I4" s="16"/>
      <c r="J4" s="11"/>
      <c r="M4" t="s">
        <v>36</v>
      </c>
      <c r="N4" t="s">
        <v>28</v>
      </c>
      <c r="O4" s="81" t="s">
        <v>26</v>
      </c>
      <c r="P4" s="77" t="s">
        <v>27</v>
      </c>
      <c r="Q4" s="69" t="s">
        <v>53</v>
      </c>
      <c r="R4" s="2" t="s">
        <v>28</v>
      </c>
      <c r="S4" s="71" t="s">
        <v>26</v>
      </c>
      <c r="T4" s="73" t="s">
        <v>27</v>
      </c>
      <c r="U4" s="76" t="s">
        <v>53</v>
      </c>
    </row>
    <row r="5" spans="1:21" x14ac:dyDescent="0.25">
      <c r="A5" s="3" t="s">
        <v>53</v>
      </c>
      <c r="B5" s="83" t="s">
        <v>64</v>
      </c>
      <c r="C5" s="54">
        <v>2</v>
      </c>
      <c r="D5" s="13">
        <f>D2+7</f>
        <v>42976</v>
      </c>
      <c r="E5" s="4">
        <v>630</v>
      </c>
      <c r="F5" s="49" t="s">
        <v>53</v>
      </c>
      <c r="G5" s="49"/>
      <c r="H5" s="62" t="s">
        <v>82</v>
      </c>
      <c r="I5" s="14"/>
      <c r="J5" s="5"/>
      <c r="L5" s="2"/>
      <c r="M5" t="s">
        <v>28</v>
      </c>
      <c r="N5" s="81" t="s">
        <v>27</v>
      </c>
      <c r="O5" s="82" t="s">
        <v>36</v>
      </c>
      <c r="P5" t="s">
        <v>53</v>
      </c>
      <c r="Q5" s="2" t="s">
        <v>26</v>
      </c>
      <c r="R5" s="2" t="s">
        <v>36</v>
      </c>
      <c r="S5" s="72" t="s">
        <v>27</v>
      </c>
      <c r="T5" s="78" t="s">
        <v>53</v>
      </c>
      <c r="U5" s="78" t="s">
        <v>26</v>
      </c>
    </row>
    <row r="6" spans="1:21" x14ac:dyDescent="0.25">
      <c r="A6" s="6"/>
      <c r="B6" s="28"/>
      <c r="C6" s="28"/>
      <c r="D6" s="2"/>
      <c r="E6" s="7">
        <v>730</v>
      </c>
      <c r="F6" s="60" t="s">
        <v>36</v>
      </c>
      <c r="G6" s="49"/>
      <c r="H6" s="55" t="s">
        <v>26</v>
      </c>
      <c r="J6" s="8"/>
      <c r="L6" s="2"/>
      <c r="M6" t="s">
        <v>27</v>
      </c>
      <c r="N6" t="s">
        <v>28</v>
      </c>
      <c r="O6" t="s">
        <v>36</v>
      </c>
      <c r="P6" s="69" t="s">
        <v>53</v>
      </c>
      <c r="Q6" t="s">
        <v>26</v>
      </c>
      <c r="R6" s="77" t="s">
        <v>53</v>
      </c>
      <c r="S6" s="77" t="s">
        <v>28</v>
      </c>
      <c r="T6" s="74" t="s">
        <v>36</v>
      </c>
      <c r="U6" s="75" t="s">
        <v>26</v>
      </c>
    </row>
    <row r="7" spans="1:21" ht="15.75" thickBot="1" x14ac:dyDescent="0.3">
      <c r="A7" s="9" t="s">
        <v>27</v>
      </c>
      <c r="B7" s="29" t="s">
        <v>13</v>
      </c>
      <c r="C7" s="29"/>
      <c r="D7" s="15"/>
      <c r="E7" s="10">
        <v>830</v>
      </c>
      <c r="F7" s="63" t="s">
        <v>36</v>
      </c>
      <c r="G7" s="50"/>
      <c r="H7" s="56" t="s">
        <v>27</v>
      </c>
      <c r="I7" s="16"/>
      <c r="J7" s="11"/>
      <c r="L7" s="2"/>
      <c r="N7" s="2"/>
      <c r="O7" s="2"/>
      <c r="P7" s="2"/>
      <c r="Q7" s="2"/>
      <c r="R7" s="2"/>
      <c r="S7" s="2"/>
      <c r="T7" s="2"/>
    </row>
    <row r="8" spans="1:21" x14ac:dyDescent="0.25">
      <c r="A8" s="3"/>
      <c r="B8" s="83" t="s">
        <v>13</v>
      </c>
      <c r="C8" s="54">
        <v>3</v>
      </c>
      <c r="D8" s="13">
        <f>D5+7</f>
        <v>42983</v>
      </c>
      <c r="E8" s="4">
        <v>630</v>
      </c>
      <c r="F8" s="49" t="s">
        <v>53</v>
      </c>
      <c r="G8" s="49"/>
      <c r="H8" s="62" t="s">
        <v>27</v>
      </c>
      <c r="I8" s="14"/>
      <c r="J8" s="5"/>
      <c r="L8" s="2"/>
      <c r="N8" s="2"/>
      <c r="O8" s="2"/>
    </row>
    <row r="9" spans="1:21" x14ac:dyDescent="0.25">
      <c r="A9" s="6"/>
      <c r="B9" s="28"/>
      <c r="C9" s="28"/>
      <c r="D9" s="2"/>
      <c r="E9" s="7">
        <v>730</v>
      </c>
      <c r="F9" s="49" t="s">
        <v>53</v>
      </c>
      <c r="G9" s="49"/>
      <c r="H9" s="62" t="s">
        <v>36</v>
      </c>
      <c r="J9" s="8"/>
      <c r="L9" s="2"/>
      <c r="M9" t="s">
        <v>80</v>
      </c>
    </row>
    <row r="10" spans="1:21" ht="15.75" thickBot="1" x14ac:dyDescent="0.3">
      <c r="A10" s="9" t="s">
        <v>26</v>
      </c>
      <c r="B10" s="29" t="s">
        <v>6</v>
      </c>
      <c r="C10" s="29"/>
      <c r="D10" s="15"/>
      <c r="E10" s="10">
        <v>830</v>
      </c>
      <c r="F10" s="50" t="s">
        <v>26</v>
      </c>
      <c r="G10" s="50"/>
      <c r="H10" s="61" t="s">
        <v>82</v>
      </c>
      <c r="I10" s="16"/>
      <c r="J10" s="11"/>
      <c r="L10" s="2"/>
    </row>
    <row r="11" spans="1:21" x14ac:dyDescent="0.25">
      <c r="A11" s="3"/>
      <c r="B11" s="83" t="s">
        <v>6</v>
      </c>
      <c r="C11" s="54">
        <v>4</v>
      </c>
      <c r="D11" s="13">
        <f>D8+7</f>
        <v>42990</v>
      </c>
      <c r="E11" s="4">
        <v>630</v>
      </c>
      <c r="F11" s="84" t="s">
        <v>53</v>
      </c>
      <c r="G11" s="84"/>
      <c r="H11" s="85" t="s">
        <v>26</v>
      </c>
      <c r="I11" s="14"/>
      <c r="J11" s="5"/>
      <c r="L11" s="2"/>
      <c r="S11">
        <v>7</v>
      </c>
    </row>
    <row r="12" spans="1:21" x14ac:dyDescent="0.25">
      <c r="A12" s="6"/>
      <c r="B12" s="28"/>
      <c r="C12" s="28"/>
      <c r="D12" s="2"/>
      <c r="E12" s="7">
        <v>730</v>
      </c>
      <c r="F12" s="84" t="s">
        <v>27</v>
      </c>
      <c r="G12" s="84"/>
      <c r="H12" s="85" t="s">
        <v>26</v>
      </c>
      <c r="J12" s="8"/>
      <c r="L12" s="2"/>
      <c r="M12" t="s">
        <v>41</v>
      </c>
    </row>
    <row r="13" spans="1:21" ht="15.75" thickBot="1" x14ac:dyDescent="0.3">
      <c r="A13" s="9"/>
      <c r="B13" s="29" t="s">
        <v>35</v>
      </c>
      <c r="C13" s="29"/>
      <c r="D13" s="15"/>
      <c r="E13" s="10">
        <v>830</v>
      </c>
      <c r="F13" s="86" t="s">
        <v>36</v>
      </c>
      <c r="G13" s="86"/>
      <c r="H13" s="87" t="s">
        <v>82</v>
      </c>
      <c r="I13" s="16"/>
      <c r="J13" s="11"/>
      <c r="L13" s="2"/>
    </row>
    <row r="14" spans="1:21" x14ac:dyDescent="0.25">
      <c r="A14" s="3"/>
      <c r="B14" s="83" t="s">
        <v>13</v>
      </c>
      <c r="C14" s="54">
        <v>5</v>
      </c>
      <c r="D14" s="13">
        <f>D11+7</f>
        <v>42997</v>
      </c>
      <c r="E14" s="4">
        <v>630</v>
      </c>
      <c r="F14" s="60" t="s">
        <v>53</v>
      </c>
      <c r="G14" s="49"/>
      <c r="H14" s="55" t="s">
        <v>27</v>
      </c>
      <c r="I14" s="14"/>
      <c r="J14" s="5"/>
      <c r="M14" t="s">
        <v>35</v>
      </c>
      <c r="N14" t="s">
        <v>52</v>
      </c>
      <c r="O14" t="s">
        <v>58</v>
      </c>
      <c r="P14" t="s">
        <v>59</v>
      </c>
      <c r="Q14" t="s">
        <v>70</v>
      </c>
      <c r="R14" t="s">
        <v>71</v>
      </c>
      <c r="S14" t="s">
        <v>78</v>
      </c>
      <c r="T14" t="s">
        <v>79</v>
      </c>
    </row>
    <row r="15" spans="1:21" x14ac:dyDescent="0.25">
      <c r="A15" s="6"/>
      <c r="B15" s="28"/>
      <c r="C15" s="28"/>
      <c r="D15" s="2"/>
      <c r="E15" s="7">
        <v>730</v>
      </c>
      <c r="F15" s="88" t="s">
        <v>82</v>
      </c>
      <c r="G15" s="49"/>
      <c r="H15" s="55" t="s">
        <v>27</v>
      </c>
      <c r="J15" s="8"/>
      <c r="M15" t="s">
        <v>6</v>
      </c>
      <c r="N15" t="s">
        <v>52</v>
      </c>
      <c r="O15" t="s">
        <v>44</v>
      </c>
      <c r="P15" t="s">
        <v>43</v>
      </c>
      <c r="Q15" t="s">
        <v>49</v>
      </c>
      <c r="R15" t="s">
        <v>48</v>
      </c>
      <c r="S15" t="s">
        <v>60</v>
      </c>
      <c r="T15" s="67" t="s">
        <v>61</v>
      </c>
    </row>
    <row r="16" spans="1:21" ht="15.75" thickBot="1" x14ac:dyDescent="0.3">
      <c r="A16" s="9"/>
      <c r="B16" s="29" t="s">
        <v>6</v>
      </c>
      <c r="C16" s="29"/>
      <c r="D16" s="15"/>
      <c r="E16" s="10">
        <v>830</v>
      </c>
      <c r="F16" s="63" t="s">
        <v>36</v>
      </c>
      <c r="G16" s="50"/>
      <c r="H16" s="56" t="s">
        <v>26</v>
      </c>
      <c r="I16" s="16"/>
      <c r="J16" s="11"/>
      <c r="M16" t="s">
        <v>13</v>
      </c>
      <c r="N16" t="s">
        <v>52</v>
      </c>
      <c r="O16" t="s">
        <v>69</v>
      </c>
      <c r="P16" t="s">
        <v>72</v>
      </c>
      <c r="Q16" t="s">
        <v>73</v>
      </c>
      <c r="R16" t="s">
        <v>74</v>
      </c>
      <c r="S16" t="s">
        <v>47</v>
      </c>
      <c r="T16" t="s">
        <v>77</v>
      </c>
    </row>
    <row r="17" spans="1:20" x14ac:dyDescent="0.25">
      <c r="A17" s="3"/>
      <c r="B17" s="83" t="s">
        <v>64</v>
      </c>
      <c r="C17" s="54">
        <v>6</v>
      </c>
      <c r="D17" s="13">
        <f>D14+7</f>
        <v>43004</v>
      </c>
      <c r="E17" s="4">
        <v>630</v>
      </c>
      <c r="F17" s="48" t="s">
        <v>53</v>
      </c>
      <c r="G17" s="48"/>
      <c r="H17" s="59" t="s">
        <v>82</v>
      </c>
      <c r="I17" s="14"/>
      <c r="J17" s="5"/>
      <c r="M17" t="s">
        <v>64</v>
      </c>
      <c r="N17" t="s">
        <v>52</v>
      </c>
      <c r="O17" t="s">
        <v>47</v>
      </c>
      <c r="P17" t="s">
        <v>54</v>
      </c>
      <c r="Q17" t="s">
        <v>55</v>
      </c>
      <c r="R17" t="s">
        <v>56</v>
      </c>
      <c r="S17" t="s">
        <v>68</v>
      </c>
      <c r="T17" t="s">
        <v>57</v>
      </c>
    </row>
    <row r="18" spans="1:20" x14ac:dyDescent="0.25">
      <c r="A18" s="6"/>
      <c r="B18" s="28"/>
      <c r="C18" s="28"/>
      <c r="D18" s="2"/>
      <c r="E18" s="7">
        <v>730</v>
      </c>
      <c r="F18" s="49" t="s">
        <v>26</v>
      </c>
      <c r="G18" s="49"/>
      <c r="H18" s="62" t="s">
        <v>82</v>
      </c>
      <c r="J18" s="8"/>
      <c r="M18" t="s">
        <v>67</v>
      </c>
      <c r="N18" s="49"/>
      <c r="O18" t="s">
        <v>75</v>
      </c>
      <c r="P18" t="s">
        <v>76</v>
      </c>
    </row>
    <row r="19" spans="1:20" ht="15.75" thickBot="1" x14ac:dyDescent="0.3">
      <c r="A19" s="9"/>
      <c r="B19" s="29" t="s">
        <v>13</v>
      </c>
      <c r="C19" s="9"/>
      <c r="D19" s="15"/>
      <c r="E19" s="10">
        <v>830</v>
      </c>
      <c r="F19" s="63" t="s">
        <v>36</v>
      </c>
      <c r="G19" s="50"/>
      <c r="H19" s="56" t="s">
        <v>27</v>
      </c>
      <c r="I19" s="16"/>
      <c r="J19" s="11"/>
      <c r="M19" t="s">
        <v>7</v>
      </c>
      <c r="O19" t="s">
        <v>62</v>
      </c>
      <c r="P19" t="s">
        <v>63</v>
      </c>
      <c r="Q19" t="s">
        <v>65</v>
      </c>
      <c r="R19" t="s">
        <v>66</v>
      </c>
    </row>
    <row r="20" spans="1:20" x14ac:dyDescent="0.25">
      <c r="B20" s="83" t="s">
        <v>6</v>
      </c>
      <c r="C20" s="54">
        <v>7</v>
      </c>
      <c r="D20" s="13">
        <f>D17+7</f>
        <v>43011</v>
      </c>
      <c r="E20" s="4">
        <v>630</v>
      </c>
      <c r="F20" s="48" t="s">
        <v>26</v>
      </c>
      <c r="G20" s="48"/>
      <c r="H20" s="59" t="s">
        <v>27</v>
      </c>
      <c r="I20" s="14"/>
      <c r="J20" s="5"/>
    </row>
    <row r="21" spans="1:20" x14ac:dyDescent="0.25">
      <c r="B21" s="28"/>
      <c r="C21" s="6"/>
      <c r="E21" s="7">
        <v>730</v>
      </c>
      <c r="F21" s="49" t="s">
        <v>53</v>
      </c>
      <c r="G21" s="49"/>
      <c r="H21" s="62" t="s">
        <v>36</v>
      </c>
      <c r="J21" s="8"/>
      <c r="O21" t="s">
        <v>42</v>
      </c>
    </row>
    <row r="22" spans="1:20" ht="15.75" thickBot="1" x14ac:dyDescent="0.3">
      <c r="B22" s="29" t="s">
        <v>36</v>
      </c>
      <c r="C22" s="9"/>
      <c r="D22" s="16"/>
      <c r="E22" s="10">
        <v>830</v>
      </c>
      <c r="F22" s="50" t="s">
        <v>81</v>
      </c>
      <c r="G22" s="50"/>
      <c r="H22" s="56" t="s">
        <v>81</v>
      </c>
      <c r="I22" s="16"/>
      <c r="J22" s="11"/>
      <c r="O22" t="s">
        <v>43</v>
      </c>
      <c r="P22" t="s">
        <v>52</v>
      </c>
    </row>
    <row r="23" spans="1:20" x14ac:dyDescent="0.25">
      <c r="B23" s="28" t="s">
        <v>53</v>
      </c>
      <c r="C23" s="6"/>
      <c r="D23" s="13">
        <v>43018</v>
      </c>
      <c r="E23" s="4">
        <v>630</v>
      </c>
      <c r="F23" s="60" t="s">
        <v>53</v>
      </c>
      <c r="G23" s="49"/>
      <c r="H23" s="55" t="s">
        <v>26</v>
      </c>
    </row>
    <row r="24" spans="1:20" x14ac:dyDescent="0.25">
      <c r="B24" s="28"/>
      <c r="C24" s="6"/>
      <c r="E24" s="7">
        <v>730</v>
      </c>
      <c r="F24" s="60" t="s">
        <v>27</v>
      </c>
      <c r="G24" s="49"/>
      <c r="H24" s="55" t="s">
        <v>26</v>
      </c>
    </row>
    <row r="25" spans="1:20" ht="15.75" thickBot="1" x14ac:dyDescent="0.3">
      <c r="B25" s="28" t="s">
        <v>35</v>
      </c>
      <c r="C25" s="6"/>
      <c r="E25" s="10">
        <v>830</v>
      </c>
      <c r="F25" s="50" t="s">
        <v>36</v>
      </c>
      <c r="G25" s="50"/>
      <c r="H25" s="61" t="s">
        <v>82</v>
      </c>
    </row>
    <row r="26" spans="1:20" ht="16.149999999999999" customHeight="1" x14ac:dyDescent="0.25">
      <c r="B26" s="83" t="s">
        <v>84</v>
      </c>
      <c r="C26" s="54">
        <v>8</v>
      </c>
      <c r="D26" s="13">
        <v>43025</v>
      </c>
      <c r="E26" s="4">
        <v>630</v>
      </c>
      <c r="F26" s="48" t="s">
        <v>53</v>
      </c>
      <c r="G26" s="48"/>
      <c r="H26" s="68" t="s">
        <v>26</v>
      </c>
      <c r="O26" t="s">
        <v>44</v>
      </c>
      <c r="P26" t="s">
        <v>52</v>
      </c>
    </row>
    <row r="27" spans="1:20" ht="16.149999999999999" customHeight="1" x14ac:dyDescent="0.25">
      <c r="B27" s="6"/>
      <c r="C27" s="6"/>
      <c r="E27" s="7">
        <v>730</v>
      </c>
      <c r="F27" s="49" t="s">
        <v>82</v>
      </c>
      <c r="G27" s="49"/>
      <c r="H27" s="55" t="s">
        <v>15</v>
      </c>
      <c r="O27" t="s">
        <v>45</v>
      </c>
      <c r="P27" t="s">
        <v>46</v>
      </c>
    </row>
    <row r="28" spans="1:20" x14ac:dyDescent="0.25">
      <c r="B28" s="6"/>
      <c r="C28" s="6"/>
      <c r="E28" s="7">
        <v>830</v>
      </c>
      <c r="F28" s="49" t="s">
        <v>36</v>
      </c>
      <c r="G28" s="49"/>
      <c r="H28" s="55" t="s">
        <v>27</v>
      </c>
      <c r="O28" t="s">
        <v>51</v>
      </c>
      <c r="P28" t="s">
        <v>46</v>
      </c>
      <c r="R28">
        <v>150</v>
      </c>
    </row>
    <row r="29" spans="1:20" ht="15.75" thickBot="1" x14ac:dyDescent="0.3">
      <c r="B29" s="29" t="s">
        <v>84</v>
      </c>
      <c r="C29" s="9"/>
      <c r="D29" s="16"/>
      <c r="E29" s="10">
        <v>930</v>
      </c>
      <c r="F29" s="50" t="s">
        <v>16</v>
      </c>
      <c r="G29" s="50"/>
      <c r="H29" s="56" t="s">
        <v>17</v>
      </c>
      <c r="O29" t="s">
        <v>47</v>
      </c>
      <c r="P29" t="s">
        <v>46</v>
      </c>
      <c r="R29">
        <v>160</v>
      </c>
    </row>
    <row r="30" spans="1:20" x14ac:dyDescent="0.25">
      <c r="E30" s="1"/>
      <c r="O30" t="s">
        <v>49</v>
      </c>
      <c r="P30" t="s">
        <v>52</v>
      </c>
      <c r="R30">
        <v>40</v>
      </c>
    </row>
    <row r="31" spans="1:20" hidden="1" x14ac:dyDescent="0.25">
      <c r="D31" s="80"/>
      <c r="E31" s="80" t="s">
        <v>38</v>
      </c>
      <c r="F31" s="80" t="s">
        <v>39</v>
      </c>
      <c r="G31" s="25" t="s">
        <v>40</v>
      </c>
      <c r="O31" t="s">
        <v>50</v>
      </c>
      <c r="P31" t="s">
        <v>52</v>
      </c>
    </row>
    <row r="32" spans="1:20" hidden="1" x14ac:dyDescent="0.25">
      <c r="D32" s="79" t="s">
        <v>53</v>
      </c>
      <c r="E32" s="20"/>
      <c r="F32" s="20"/>
      <c r="G32" s="20"/>
    </row>
    <row r="33" spans="2:19" hidden="1" x14ac:dyDescent="0.25">
      <c r="D33" s="18" t="s">
        <v>26</v>
      </c>
      <c r="E33" s="20"/>
      <c r="F33" s="20"/>
      <c r="G33" s="20"/>
    </row>
    <row r="34" spans="2:19" hidden="1" x14ac:dyDescent="0.25">
      <c r="D34" s="18" t="s">
        <v>36</v>
      </c>
      <c r="E34" s="20"/>
      <c r="F34" s="20"/>
      <c r="G34" s="20"/>
    </row>
    <row r="35" spans="2:19" hidden="1" x14ac:dyDescent="0.25">
      <c r="D35" s="18" t="s">
        <v>28</v>
      </c>
      <c r="E35" s="20"/>
      <c r="F35" s="20"/>
      <c r="G35" s="20"/>
    </row>
    <row r="36" spans="2:19" hidden="1" x14ac:dyDescent="0.25">
      <c r="D36" s="18" t="s">
        <v>27</v>
      </c>
      <c r="E36" s="20"/>
      <c r="F36" s="20"/>
      <c r="G36" s="20"/>
    </row>
    <row r="37" spans="2:19" hidden="1" x14ac:dyDescent="0.25">
      <c r="D37" s="18"/>
      <c r="E37" s="20"/>
      <c r="F37" s="20"/>
      <c r="G37" s="20"/>
    </row>
    <row r="38" spans="2:19" hidden="1" x14ac:dyDescent="0.25">
      <c r="E38" s="1"/>
    </row>
    <row r="39" spans="2:19" x14ac:dyDescent="0.25">
      <c r="C39" s="12" t="s">
        <v>38</v>
      </c>
      <c r="D39" s="12" t="s">
        <v>39</v>
      </c>
      <c r="E39" s="89"/>
      <c r="R39">
        <f>SUM(R28:R38)</f>
        <v>350</v>
      </c>
    </row>
    <row r="40" spans="2:19" x14ac:dyDescent="0.25">
      <c r="B40" s="90" t="s">
        <v>27</v>
      </c>
      <c r="C40" s="91">
        <v>4</v>
      </c>
      <c r="D40" s="91">
        <v>4</v>
      </c>
      <c r="E40" s="89">
        <f>D40+C40</f>
        <v>8</v>
      </c>
      <c r="F40">
        <v>3</v>
      </c>
      <c r="R40">
        <v>-80</v>
      </c>
      <c r="S40" t="s">
        <v>85</v>
      </c>
    </row>
    <row r="41" spans="2:19" x14ac:dyDescent="0.25">
      <c r="B41" s="90" t="s">
        <v>26</v>
      </c>
      <c r="C41" s="91">
        <v>1</v>
      </c>
      <c r="D41" s="91">
        <v>7</v>
      </c>
      <c r="E41" s="89">
        <f>D41+C41</f>
        <v>8</v>
      </c>
      <c r="F41">
        <v>5</v>
      </c>
      <c r="R41">
        <f>R40+R39</f>
        <v>270</v>
      </c>
      <c r="S41" t="s">
        <v>86</v>
      </c>
    </row>
    <row r="42" spans="2:19" x14ac:dyDescent="0.25">
      <c r="B42" s="90" t="s">
        <v>53</v>
      </c>
      <c r="C42" s="91">
        <v>2</v>
      </c>
      <c r="D42" s="91">
        <v>6</v>
      </c>
      <c r="E42" s="89">
        <f>D42+C42</f>
        <v>8</v>
      </c>
      <c r="F42">
        <v>4</v>
      </c>
    </row>
    <row r="43" spans="2:19" x14ac:dyDescent="0.25">
      <c r="B43" s="90" t="s">
        <v>82</v>
      </c>
      <c r="C43" s="91">
        <v>7</v>
      </c>
      <c r="D43" s="91">
        <v>1</v>
      </c>
      <c r="E43" s="89">
        <f>D43+C43</f>
        <v>8</v>
      </c>
      <c r="F43">
        <v>1</v>
      </c>
    </row>
    <row r="44" spans="2:19" x14ac:dyDescent="0.25">
      <c r="B44" s="90" t="s">
        <v>36</v>
      </c>
      <c r="C44" s="12">
        <v>6</v>
      </c>
      <c r="D44" s="12">
        <v>2</v>
      </c>
      <c r="E44" s="89">
        <f>D44+C44</f>
        <v>8</v>
      </c>
      <c r="F44">
        <v>2</v>
      </c>
    </row>
    <row r="45" spans="2:19" x14ac:dyDescent="0.25">
      <c r="E45" s="1"/>
    </row>
    <row r="46" spans="2:19" x14ac:dyDescent="0.25">
      <c r="E46" s="1"/>
    </row>
    <row r="47" spans="2:19" x14ac:dyDescent="0.25">
      <c r="E47" s="1"/>
    </row>
    <row r="48" spans="2:19" x14ac:dyDescent="0.25">
      <c r="E48" s="1"/>
    </row>
    <row r="49" spans="5:5" x14ac:dyDescent="0.25">
      <c r="E49" s="1"/>
    </row>
    <row r="50" spans="5:5" x14ac:dyDescent="0.25">
      <c r="E50" s="1"/>
    </row>
  </sheetData>
  <pageMargins left="0.7" right="0.7" top="0.75" bottom="0.75" header="0.3" footer="0.3"/>
  <pageSetup orientation="portrait" horizont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49"/>
  <sheetViews>
    <sheetView topLeftCell="A13" workbookViewId="0">
      <selection sqref="A1:F28"/>
    </sheetView>
  </sheetViews>
  <sheetFormatPr defaultRowHeight="15" x14ac:dyDescent="0.25"/>
  <cols>
    <col min="2" max="2" width="10.7109375" bestFit="1" customWidth="1"/>
    <col min="3" max="3" width="10.28515625" customWidth="1"/>
    <col min="4" max="4" width="12.85546875" bestFit="1" customWidth="1"/>
    <col min="5" max="5" width="4.28515625" customWidth="1"/>
    <col min="6" max="6" width="15.5703125" customWidth="1"/>
    <col min="7" max="8" width="8.85546875" hidden="1" customWidth="1"/>
    <col min="9" max="10" width="8.85546875" customWidth="1"/>
    <col min="11" max="11" width="9.85546875" hidden="1" customWidth="1"/>
    <col min="12" max="18" width="8.85546875" hidden="1" customWidth="1"/>
  </cols>
  <sheetData>
    <row r="1" spans="1:18" ht="15.75" thickBot="1" x14ac:dyDescent="0.3">
      <c r="A1" s="51" t="s">
        <v>0</v>
      </c>
      <c r="B1" s="52" t="s">
        <v>1</v>
      </c>
      <c r="C1" s="52" t="s">
        <v>2</v>
      </c>
      <c r="D1" s="52" t="s">
        <v>3</v>
      </c>
      <c r="E1" s="52" t="s">
        <v>4</v>
      </c>
      <c r="F1" s="53" t="s">
        <v>3</v>
      </c>
      <c r="G1" s="12" t="s">
        <v>8</v>
      </c>
      <c r="H1" s="12" t="s">
        <v>5</v>
      </c>
      <c r="L1">
        <v>1</v>
      </c>
      <c r="M1">
        <v>2</v>
      </c>
      <c r="N1">
        <v>3</v>
      </c>
      <c r="O1">
        <v>4</v>
      </c>
      <c r="P1">
        <v>5</v>
      </c>
      <c r="Q1">
        <v>6</v>
      </c>
      <c r="R1">
        <v>7</v>
      </c>
    </row>
    <row r="2" spans="1:18" x14ac:dyDescent="0.25">
      <c r="A2" s="54">
        <v>1</v>
      </c>
      <c r="B2" s="17">
        <v>43193</v>
      </c>
      <c r="C2" s="4">
        <v>630</v>
      </c>
      <c r="D2" s="98" t="s">
        <v>6</v>
      </c>
      <c r="E2" s="106"/>
      <c r="F2" s="133" t="s">
        <v>89</v>
      </c>
      <c r="G2" s="14"/>
      <c r="H2" s="5"/>
      <c r="K2" s="69" t="s">
        <v>26</v>
      </c>
      <c r="L2" s="69" t="s">
        <v>58</v>
      </c>
      <c r="M2" s="69" t="s">
        <v>29</v>
      </c>
      <c r="N2" s="69" t="s">
        <v>107</v>
      </c>
      <c r="O2" s="69" t="s">
        <v>62</v>
      </c>
      <c r="P2" s="69" t="s">
        <v>47</v>
      </c>
      <c r="Q2" s="69" t="s">
        <v>58</v>
      </c>
      <c r="R2" s="69" t="s">
        <v>29</v>
      </c>
    </row>
    <row r="3" spans="1:18" x14ac:dyDescent="0.25">
      <c r="A3" s="28"/>
      <c r="B3" s="2"/>
      <c r="C3" s="7">
        <v>730</v>
      </c>
      <c r="D3" s="134" t="s">
        <v>94</v>
      </c>
      <c r="F3" s="109" t="s">
        <v>107</v>
      </c>
      <c r="H3" s="8"/>
      <c r="K3" s="69" t="s">
        <v>107</v>
      </c>
      <c r="L3" s="69" t="s">
        <v>62</v>
      </c>
      <c r="M3" s="69" t="s">
        <v>58</v>
      </c>
      <c r="N3" s="69" t="s">
        <v>26</v>
      </c>
      <c r="O3" s="69" t="s">
        <v>47</v>
      </c>
      <c r="P3" s="69" t="s">
        <v>29</v>
      </c>
      <c r="Q3" s="69" t="s">
        <v>62</v>
      </c>
      <c r="R3" s="69" t="s">
        <v>58</v>
      </c>
    </row>
    <row r="4" spans="1:18" ht="15.75" thickBot="1" x14ac:dyDescent="0.3">
      <c r="A4" s="29"/>
      <c r="B4" s="15"/>
      <c r="C4" s="10">
        <v>830</v>
      </c>
      <c r="D4" s="110" t="s">
        <v>25</v>
      </c>
      <c r="E4" s="111"/>
      <c r="F4" s="132" t="s">
        <v>88</v>
      </c>
      <c r="G4" s="16"/>
      <c r="H4" s="11"/>
      <c r="K4" s="69" t="s">
        <v>47</v>
      </c>
      <c r="L4" s="69" t="s">
        <v>29</v>
      </c>
      <c r="M4" s="69" t="s">
        <v>62</v>
      </c>
      <c r="N4" s="69" t="s">
        <v>58</v>
      </c>
      <c r="O4" s="69" t="s">
        <v>107</v>
      </c>
      <c r="P4" s="69" t="s">
        <v>26</v>
      </c>
      <c r="Q4" s="69" t="s">
        <v>29</v>
      </c>
      <c r="R4" s="69" t="s">
        <v>62</v>
      </c>
    </row>
    <row r="5" spans="1:18" x14ac:dyDescent="0.25">
      <c r="A5" s="54">
        <v>2</v>
      </c>
      <c r="B5" s="13">
        <f>B2+7</f>
        <v>43200</v>
      </c>
      <c r="C5" s="4">
        <v>630</v>
      </c>
      <c r="D5" s="105" t="s">
        <v>107</v>
      </c>
      <c r="E5" s="106"/>
      <c r="F5" s="133" t="s">
        <v>89</v>
      </c>
      <c r="G5" s="14"/>
      <c r="H5" s="5"/>
      <c r="J5" s="2"/>
      <c r="K5" s="69" t="s">
        <v>29</v>
      </c>
      <c r="L5" s="69" t="s">
        <v>47</v>
      </c>
      <c r="M5" s="69" t="s">
        <v>26</v>
      </c>
      <c r="N5" s="69" t="s">
        <v>62</v>
      </c>
      <c r="O5" s="69" t="s">
        <v>58</v>
      </c>
      <c r="P5" s="69" t="s">
        <v>107</v>
      </c>
      <c r="Q5" s="69" t="s">
        <v>47</v>
      </c>
      <c r="R5" s="69" t="s">
        <v>26</v>
      </c>
    </row>
    <row r="6" spans="1:18" x14ac:dyDescent="0.25">
      <c r="A6" s="28"/>
      <c r="B6" s="2"/>
      <c r="C6" s="7">
        <v>730</v>
      </c>
      <c r="D6" s="108" t="s">
        <v>6</v>
      </c>
      <c r="E6" s="113"/>
      <c r="F6" s="135" t="s">
        <v>25</v>
      </c>
      <c r="H6" s="8"/>
      <c r="J6" s="2"/>
      <c r="K6" s="69" t="s">
        <v>58</v>
      </c>
      <c r="L6" s="69" t="s">
        <v>26</v>
      </c>
      <c r="M6" s="69" t="s">
        <v>107</v>
      </c>
      <c r="N6" s="69" t="s">
        <v>47</v>
      </c>
      <c r="O6" s="69" t="s">
        <v>29</v>
      </c>
      <c r="P6" s="69" t="s">
        <v>62</v>
      </c>
      <c r="Q6" s="69" t="s">
        <v>26</v>
      </c>
      <c r="R6" s="69" t="s">
        <v>107</v>
      </c>
    </row>
    <row r="7" spans="1:18" ht="15.75" thickBot="1" x14ac:dyDescent="0.3">
      <c r="A7" s="29"/>
      <c r="B7" s="15"/>
      <c r="C7" s="10">
        <v>830</v>
      </c>
      <c r="D7" s="110" t="s">
        <v>88</v>
      </c>
      <c r="E7" s="111"/>
      <c r="F7" s="132" t="s">
        <v>94</v>
      </c>
      <c r="G7" s="16"/>
      <c r="H7" s="11"/>
      <c r="J7" s="2"/>
      <c r="K7" s="69" t="s">
        <v>62</v>
      </c>
      <c r="L7" s="69" t="s">
        <v>107</v>
      </c>
      <c r="M7" s="69" t="s">
        <v>47</v>
      </c>
      <c r="N7" s="69" t="s">
        <v>29</v>
      </c>
      <c r="O7" s="69" t="s">
        <v>26</v>
      </c>
      <c r="P7" s="69" t="s">
        <v>58</v>
      </c>
      <c r="Q7" s="69" t="s">
        <v>107</v>
      </c>
      <c r="R7" s="69" t="s">
        <v>47</v>
      </c>
    </row>
    <row r="8" spans="1:18" x14ac:dyDescent="0.25">
      <c r="A8" s="54">
        <v>3</v>
      </c>
      <c r="B8" s="13">
        <f>B5+7</f>
        <v>43207</v>
      </c>
      <c r="C8" s="4">
        <v>630</v>
      </c>
      <c r="D8" s="102" t="s">
        <v>6</v>
      </c>
      <c r="E8" s="106"/>
      <c r="F8" s="107" t="s">
        <v>107</v>
      </c>
      <c r="G8" s="14"/>
      <c r="H8" s="5"/>
      <c r="J8" s="2"/>
      <c r="L8" s="2"/>
      <c r="M8" s="2"/>
    </row>
    <row r="9" spans="1:18" x14ac:dyDescent="0.25">
      <c r="A9" s="28"/>
      <c r="B9" s="2"/>
      <c r="C9" s="7">
        <v>730</v>
      </c>
      <c r="D9" s="134" t="s">
        <v>89</v>
      </c>
      <c r="E9" s="113"/>
      <c r="F9" s="109" t="s">
        <v>88</v>
      </c>
      <c r="H9" s="8"/>
      <c r="J9" s="2"/>
    </row>
    <row r="10" spans="1:18" ht="15.75" thickBot="1" x14ac:dyDescent="0.3">
      <c r="A10" s="29"/>
      <c r="B10" s="15"/>
      <c r="C10" s="10">
        <v>830</v>
      </c>
      <c r="D10" s="136" t="s">
        <v>25</v>
      </c>
      <c r="E10" s="111"/>
      <c r="F10" s="112" t="s">
        <v>94</v>
      </c>
      <c r="G10" s="16"/>
      <c r="H10" s="11"/>
      <c r="J10" s="2"/>
    </row>
    <row r="11" spans="1:18" x14ac:dyDescent="0.25">
      <c r="A11" s="54">
        <v>4</v>
      </c>
      <c r="B11" s="13">
        <f>B8+7</f>
        <v>43214</v>
      </c>
      <c r="C11" s="4">
        <v>630</v>
      </c>
      <c r="D11" s="108" t="s">
        <v>107</v>
      </c>
      <c r="E11" s="113"/>
      <c r="F11" s="62" t="s">
        <v>88</v>
      </c>
      <c r="G11" s="14"/>
      <c r="H11" s="5"/>
      <c r="J11" s="2"/>
      <c r="K11" s="49"/>
      <c r="L11" s="49"/>
      <c r="M11" s="49"/>
      <c r="N11" s="49"/>
    </row>
    <row r="12" spans="1:18" x14ac:dyDescent="0.25">
      <c r="A12" s="28"/>
      <c r="B12" s="2"/>
      <c r="C12" s="7">
        <v>730</v>
      </c>
      <c r="D12" s="108" t="s">
        <v>6</v>
      </c>
      <c r="E12" s="113"/>
      <c r="F12" s="135" t="s">
        <v>94</v>
      </c>
      <c r="H12" s="8"/>
      <c r="J12" s="2"/>
      <c r="L12" s="49"/>
      <c r="N12" s="49"/>
    </row>
    <row r="13" spans="1:18" ht="15.75" thickBot="1" x14ac:dyDescent="0.3">
      <c r="A13" s="29"/>
      <c r="B13" s="15"/>
      <c r="C13" s="10">
        <v>830</v>
      </c>
      <c r="D13" s="136" t="s">
        <v>25</v>
      </c>
      <c r="E13" s="111"/>
      <c r="F13" s="112" t="s">
        <v>89</v>
      </c>
      <c r="G13" s="16"/>
      <c r="H13" s="11"/>
      <c r="J13" s="2"/>
      <c r="L13" s="49"/>
      <c r="M13" s="49"/>
      <c r="N13" s="49"/>
    </row>
    <row r="14" spans="1:18" x14ac:dyDescent="0.25">
      <c r="A14" s="54">
        <v>5</v>
      </c>
      <c r="B14" s="13">
        <f>B11+7</f>
        <v>43221</v>
      </c>
      <c r="C14" s="4">
        <v>630</v>
      </c>
      <c r="D14" s="96" t="s">
        <v>6</v>
      </c>
      <c r="E14" s="113"/>
      <c r="F14" s="135" t="s">
        <v>88</v>
      </c>
      <c r="G14" s="14"/>
      <c r="H14" s="5"/>
    </row>
    <row r="15" spans="1:18" x14ac:dyDescent="0.25">
      <c r="A15" s="28"/>
      <c r="B15" s="2"/>
      <c r="C15" s="7">
        <v>730</v>
      </c>
      <c r="D15" s="108" t="s">
        <v>25</v>
      </c>
      <c r="E15" s="113"/>
      <c r="F15" s="135" t="s">
        <v>107</v>
      </c>
      <c r="H15" s="8"/>
    </row>
    <row r="16" spans="1:18" ht="15.75" thickBot="1" x14ac:dyDescent="0.3">
      <c r="A16" s="29"/>
      <c r="B16" s="15"/>
      <c r="C16" s="10">
        <v>830</v>
      </c>
      <c r="D16" s="136" t="s">
        <v>94</v>
      </c>
      <c r="E16" s="111"/>
      <c r="F16" s="112" t="s">
        <v>89</v>
      </c>
      <c r="G16" s="16"/>
      <c r="H16" s="11"/>
    </row>
    <row r="17" spans="1:13" x14ac:dyDescent="0.25">
      <c r="A17" s="54">
        <v>6</v>
      </c>
      <c r="B17" s="13">
        <f>B14+7</f>
        <v>43228</v>
      </c>
      <c r="C17" s="4">
        <v>630</v>
      </c>
      <c r="D17" s="98" t="s">
        <v>6</v>
      </c>
      <c r="E17" s="106"/>
      <c r="F17" s="133" t="s">
        <v>89</v>
      </c>
      <c r="G17" s="14"/>
      <c r="H17" s="5"/>
    </row>
    <row r="18" spans="1:13" x14ac:dyDescent="0.25">
      <c r="A18" s="28"/>
      <c r="B18" s="2"/>
      <c r="C18" s="7">
        <v>730</v>
      </c>
      <c r="D18" s="108" t="s">
        <v>94</v>
      </c>
      <c r="F18" s="135" t="s">
        <v>107</v>
      </c>
      <c r="H18" s="8"/>
      <c r="K18" s="49"/>
      <c r="L18" s="49"/>
      <c r="M18" s="49"/>
    </row>
    <row r="19" spans="1:13" ht="15.75" thickBot="1" x14ac:dyDescent="0.3">
      <c r="A19" s="9"/>
      <c r="B19" s="15"/>
      <c r="C19" s="10">
        <v>830</v>
      </c>
      <c r="D19" s="136" t="s">
        <v>25</v>
      </c>
      <c r="E19" s="111"/>
      <c r="F19" s="112" t="s">
        <v>88</v>
      </c>
      <c r="G19" s="16"/>
      <c r="H19" s="11"/>
    </row>
    <row r="20" spans="1:13" x14ac:dyDescent="0.25">
      <c r="A20" s="54">
        <v>7</v>
      </c>
      <c r="B20" s="13">
        <f>B17+7</f>
        <v>43235</v>
      </c>
      <c r="C20" s="4">
        <v>630</v>
      </c>
      <c r="D20" s="98" t="s">
        <v>94</v>
      </c>
      <c r="E20" s="106"/>
      <c r="F20" s="133" t="s">
        <v>89</v>
      </c>
      <c r="G20" s="14"/>
      <c r="H20" s="5"/>
    </row>
    <row r="21" spans="1:13" x14ac:dyDescent="0.25">
      <c r="A21" s="6"/>
      <c r="C21" s="7">
        <v>730</v>
      </c>
      <c r="D21" s="108" t="s">
        <v>6</v>
      </c>
      <c r="E21" s="113"/>
      <c r="F21" s="135" t="s">
        <v>25</v>
      </c>
      <c r="H21" s="8"/>
    </row>
    <row r="22" spans="1:13" ht="15.75" thickBot="1" x14ac:dyDescent="0.3">
      <c r="A22" s="9"/>
      <c r="B22" s="16"/>
      <c r="C22" s="10">
        <v>830</v>
      </c>
      <c r="D22" s="136" t="s">
        <v>88</v>
      </c>
      <c r="E22" s="111"/>
      <c r="F22" s="112" t="s">
        <v>107</v>
      </c>
      <c r="G22" s="16"/>
      <c r="H22" s="11"/>
    </row>
    <row r="23" spans="1:13" x14ac:dyDescent="0.25">
      <c r="A23" s="54">
        <v>8</v>
      </c>
      <c r="B23" s="99">
        <f>B20+7</f>
        <v>43242</v>
      </c>
      <c r="C23" s="100" t="s">
        <v>97</v>
      </c>
      <c r="D23" s="578" t="s">
        <v>98</v>
      </c>
      <c r="E23" s="579"/>
      <c r="F23" s="580"/>
    </row>
    <row r="24" spans="1:13" ht="15.75" thickBot="1" x14ac:dyDescent="0.3">
      <c r="A24" s="9"/>
      <c r="B24" s="23"/>
      <c r="C24" s="66">
        <v>630</v>
      </c>
      <c r="D24" s="64" t="s">
        <v>47</v>
      </c>
      <c r="E24" s="64"/>
      <c r="F24" s="64" t="s">
        <v>108</v>
      </c>
    </row>
    <row r="25" spans="1:13" x14ac:dyDescent="0.25">
      <c r="C25" s="66">
        <v>715</v>
      </c>
      <c r="D25" s="64" t="s">
        <v>62</v>
      </c>
      <c r="E25" s="64"/>
      <c r="F25" s="64" t="s">
        <v>26</v>
      </c>
    </row>
    <row r="26" spans="1:13" x14ac:dyDescent="0.25">
      <c r="C26" s="66">
        <v>800</v>
      </c>
      <c r="D26" s="64" t="s">
        <v>25</v>
      </c>
      <c r="E26" s="64"/>
      <c r="F26" s="64" t="s">
        <v>15</v>
      </c>
    </row>
    <row r="27" spans="1:13" x14ac:dyDescent="0.25">
      <c r="C27" s="66">
        <v>845</v>
      </c>
      <c r="D27" s="64" t="s">
        <v>89</v>
      </c>
      <c r="E27" s="64"/>
      <c r="F27" s="64" t="s">
        <v>16</v>
      </c>
    </row>
    <row r="28" spans="1:13" x14ac:dyDescent="0.25">
      <c r="C28" s="66">
        <v>930</v>
      </c>
      <c r="D28" s="64" t="s">
        <v>17</v>
      </c>
      <c r="E28" s="64"/>
      <c r="F28" s="64" t="s">
        <v>18</v>
      </c>
    </row>
    <row r="29" spans="1:13" x14ac:dyDescent="0.25">
      <c r="C29" s="1"/>
    </row>
    <row r="30" spans="1:13" x14ac:dyDescent="0.25">
      <c r="C30" s="64" t="s">
        <v>38</v>
      </c>
      <c r="D30" s="64" t="s">
        <v>39</v>
      </c>
      <c r="E30" s="20" t="s">
        <v>40</v>
      </c>
    </row>
    <row r="31" spans="1:13" x14ac:dyDescent="0.25">
      <c r="B31" s="79" t="s">
        <v>26</v>
      </c>
      <c r="C31" s="20">
        <v>1</v>
      </c>
      <c r="D31" s="20">
        <v>6</v>
      </c>
      <c r="E31" s="20">
        <v>6</v>
      </c>
    </row>
    <row r="32" spans="1:13" x14ac:dyDescent="0.25">
      <c r="B32" s="18" t="s">
        <v>62</v>
      </c>
      <c r="C32" s="20">
        <v>4</v>
      </c>
      <c r="D32" s="20">
        <v>3</v>
      </c>
      <c r="E32" s="20">
        <v>3</v>
      </c>
    </row>
    <row r="33" spans="2:5" x14ac:dyDescent="0.25">
      <c r="B33" s="18" t="s">
        <v>29</v>
      </c>
      <c r="C33" s="20">
        <v>5</v>
      </c>
      <c r="D33" s="20">
        <v>2</v>
      </c>
      <c r="E33" s="20">
        <v>1</v>
      </c>
    </row>
    <row r="34" spans="2:5" x14ac:dyDescent="0.25">
      <c r="B34" s="18" t="s">
        <v>58</v>
      </c>
      <c r="C34" s="20">
        <v>5</v>
      </c>
      <c r="D34" s="20">
        <v>2</v>
      </c>
      <c r="E34" s="20">
        <v>2</v>
      </c>
    </row>
    <row r="35" spans="2:5" x14ac:dyDescent="0.25">
      <c r="B35" s="18" t="s">
        <v>47</v>
      </c>
      <c r="C35" s="20">
        <v>4</v>
      </c>
      <c r="D35" s="20">
        <v>3</v>
      </c>
      <c r="E35" s="20">
        <v>4</v>
      </c>
    </row>
    <row r="36" spans="2:5" x14ac:dyDescent="0.25">
      <c r="B36" s="18" t="s">
        <v>108</v>
      </c>
      <c r="C36" s="20">
        <v>2</v>
      </c>
      <c r="D36" s="20">
        <v>5</v>
      </c>
      <c r="E36" s="20">
        <v>5</v>
      </c>
    </row>
    <row r="37" spans="2:5" x14ac:dyDescent="0.25">
      <c r="C37" s="1"/>
    </row>
    <row r="38" spans="2:5" x14ac:dyDescent="0.25">
      <c r="C38" s="1"/>
    </row>
    <row r="39" spans="2:5" x14ac:dyDescent="0.25">
      <c r="C39" s="1"/>
    </row>
    <row r="40" spans="2:5" x14ac:dyDescent="0.25">
      <c r="C40" s="1"/>
    </row>
    <row r="41" spans="2:5" x14ac:dyDescent="0.25">
      <c r="C41" s="1"/>
    </row>
    <row r="42" spans="2:5" x14ac:dyDescent="0.25">
      <c r="C42" s="1"/>
    </row>
    <row r="43" spans="2:5" x14ac:dyDescent="0.25">
      <c r="C43" s="1"/>
    </row>
    <row r="44" spans="2:5" x14ac:dyDescent="0.25">
      <c r="C44" s="1"/>
    </row>
    <row r="45" spans="2:5" x14ac:dyDescent="0.25">
      <c r="C45" s="1"/>
    </row>
    <row r="46" spans="2:5" x14ac:dyDescent="0.25">
      <c r="C46" s="1"/>
    </row>
    <row r="47" spans="2:5" x14ac:dyDescent="0.25">
      <c r="C47" s="1"/>
    </row>
    <row r="48" spans="2:5" x14ac:dyDescent="0.25">
      <c r="C48" s="1"/>
    </row>
    <row r="49" spans="3:3" x14ac:dyDescent="0.25">
      <c r="C49" s="1"/>
    </row>
  </sheetData>
  <mergeCells count="1">
    <mergeCell ref="D23:F23"/>
  </mergeCells>
  <pageMargins left="0.7" right="0.7" top="0.75" bottom="0.75" header="0.3" footer="0.3"/>
  <pageSetup orientation="landscape" horizont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U28"/>
  <sheetViews>
    <sheetView workbookViewId="0">
      <selection activeCell="K20" sqref="K20"/>
    </sheetView>
  </sheetViews>
  <sheetFormatPr defaultRowHeight="15" x14ac:dyDescent="0.25"/>
  <cols>
    <col min="1" max="1" width="7.140625" customWidth="1"/>
    <col min="2" max="2" width="7.7109375" customWidth="1"/>
    <col min="3" max="3" width="10.42578125" bestFit="1" customWidth="1"/>
    <col min="4" max="4" width="10" bestFit="1" customWidth="1"/>
    <col min="5" max="5" width="6.5703125" customWidth="1"/>
    <col min="6" max="6" width="10.5703125" customWidth="1"/>
    <col min="10" max="10" width="20.5703125" bestFit="1" customWidth="1"/>
  </cols>
  <sheetData>
    <row r="3" spans="1:21" ht="15.75" thickBot="1" x14ac:dyDescent="0.3">
      <c r="M3" s="2"/>
      <c r="N3" s="2" t="s">
        <v>113</v>
      </c>
      <c r="O3" s="2">
        <v>2</v>
      </c>
      <c r="P3" s="2">
        <v>3</v>
      </c>
      <c r="Q3" s="2">
        <v>4</v>
      </c>
      <c r="R3" s="2">
        <v>5</v>
      </c>
      <c r="S3" s="2">
        <v>6</v>
      </c>
      <c r="T3" s="2">
        <v>7</v>
      </c>
      <c r="U3" s="2">
        <v>8</v>
      </c>
    </row>
    <row r="4" spans="1:21" ht="15.75" thickBot="1" x14ac:dyDescent="0.3">
      <c r="A4" s="51" t="s">
        <v>0</v>
      </c>
      <c r="B4" s="52" t="s">
        <v>1</v>
      </c>
      <c r="C4" s="52" t="s">
        <v>2</v>
      </c>
      <c r="D4" s="52" t="s">
        <v>3</v>
      </c>
      <c r="E4" s="52" t="s">
        <v>4</v>
      </c>
      <c r="F4" s="53" t="s">
        <v>3</v>
      </c>
      <c r="I4" t="s">
        <v>58</v>
      </c>
      <c r="J4" t="s">
        <v>109</v>
      </c>
      <c r="K4" t="s">
        <v>112</v>
      </c>
      <c r="M4" s="2" t="s">
        <v>116</v>
      </c>
      <c r="N4" s="2" t="s">
        <v>62</v>
      </c>
      <c r="O4" s="2" t="s">
        <v>108</v>
      </c>
      <c r="P4" s="2" t="s">
        <v>47</v>
      </c>
      <c r="Q4" s="2" t="s">
        <v>62</v>
      </c>
      <c r="R4" s="2" t="s">
        <v>108</v>
      </c>
      <c r="S4" s="2" t="s">
        <v>47</v>
      </c>
      <c r="T4" s="2" t="s">
        <v>87</v>
      </c>
      <c r="U4" s="2"/>
    </row>
    <row r="5" spans="1:21" x14ac:dyDescent="0.25">
      <c r="A5" s="54">
        <v>1</v>
      </c>
      <c r="B5" s="17">
        <v>43270</v>
      </c>
      <c r="C5" s="4">
        <v>700</v>
      </c>
      <c r="D5" s="98" t="s">
        <v>108</v>
      </c>
      <c r="E5" s="48"/>
      <c r="F5" s="59" t="s">
        <v>62</v>
      </c>
      <c r="G5" t="s">
        <v>52</v>
      </c>
      <c r="I5" t="s">
        <v>47</v>
      </c>
      <c r="J5" t="s">
        <v>52</v>
      </c>
      <c r="M5" s="2" t="s">
        <v>108</v>
      </c>
      <c r="N5" s="2" t="s">
        <v>47</v>
      </c>
      <c r="O5" s="2" t="s">
        <v>116</v>
      </c>
      <c r="P5" s="2" t="s">
        <v>62</v>
      </c>
      <c r="Q5" s="2" t="s">
        <v>47</v>
      </c>
      <c r="R5" s="2" t="s">
        <v>116</v>
      </c>
      <c r="S5" s="2" t="s">
        <v>62</v>
      </c>
      <c r="T5" s="2"/>
      <c r="U5" s="2"/>
    </row>
    <row r="6" spans="1:21" ht="15.75" thickBot="1" x14ac:dyDescent="0.3">
      <c r="A6" s="28"/>
      <c r="B6" s="2"/>
      <c r="C6" s="7">
        <v>800</v>
      </c>
      <c r="D6" s="97" t="s">
        <v>116</v>
      </c>
      <c r="E6" s="140"/>
      <c r="F6" s="61" t="s">
        <v>47</v>
      </c>
      <c r="I6" t="s">
        <v>108</v>
      </c>
      <c r="J6" t="s">
        <v>52</v>
      </c>
    </row>
    <row r="7" spans="1:21" x14ac:dyDescent="0.25">
      <c r="A7" s="54">
        <v>2</v>
      </c>
      <c r="B7" s="13">
        <f>B5+7</f>
        <v>43277</v>
      </c>
      <c r="C7" s="4">
        <v>700</v>
      </c>
      <c r="D7" s="146" t="s">
        <v>108</v>
      </c>
      <c r="E7" s="52"/>
      <c r="F7" s="145" t="s">
        <v>116</v>
      </c>
      <c r="I7" t="s">
        <v>62</v>
      </c>
      <c r="J7">
        <v>4</v>
      </c>
      <c r="K7">
        <v>2</v>
      </c>
    </row>
    <row r="8" spans="1:21" ht="15.75" thickBot="1" x14ac:dyDescent="0.3">
      <c r="A8" s="28"/>
      <c r="B8" s="2"/>
      <c r="C8" s="7">
        <v>800</v>
      </c>
      <c r="D8" s="101" t="s">
        <v>62</v>
      </c>
      <c r="E8" s="140"/>
      <c r="F8" s="141" t="s">
        <v>47</v>
      </c>
      <c r="I8" t="s">
        <v>43</v>
      </c>
      <c r="J8" t="s">
        <v>110</v>
      </c>
      <c r="K8">
        <v>2</v>
      </c>
    </row>
    <row r="9" spans="1:21" ht="15.75" thickBot="1" x14ac:dyDescent="0.3">
      <c r="A9" s="137" t="s">
        <v>111</v>
      </c>
      <c r="B9" s="138">
        <f>B7+7</f>
        <v>43284</v>
      </c>
      <c r="C9" s="139" t="s">
        <v>115</v>
      </c>
      <c r="D9" s="142"/>
      <c r="E9" s="143" t="s">
        <v>114</v>
      </c>
      <c r="F9" s="144"/>
      <c r="I9" t="s">
        <v>29</v>
      </c>
      <c r="J9" t="s">
        <v>46</v>
      </c>
    </row>
    <row r="10" spans="1:21" x14ac:dyDescent="0.25">
      <c r="A10" s="54">
        <v>4</v>
      </c>
      <c r="B10" s="13">
        <f>B9+7</f>
        <v>43291</v>
      </c>
      <c r="C10" s="4">
        <v>700</v>
      </c>
      <c r="D10" s="98" t="s">
        <v>108</v>
      </c>
      <c r="E10" s="48"/>
      <c r="F10" s="59" t="s">
        <v>47</v>
      </c>
      <c r="G10" t="s">
        <v>52</v>
      </c>
      <c r="I10" t="s">
        <v>117</v>
      </c>
    </row>
    <row r="11" spans="1:21" ht="15.75" thickBot="1" x14ac:dyDescent="0.3">
      <c r="A11" s="28"/>
      <c r="B11" s="2"/>
      <c r="C11" s="7">
        <v>800</v>
      </c>
      <c r="D11" s="101" t="s">
        <v>62</v>
      </c>
      <c r="E11" s="50"/>
      <c r="F11" s="56" t="s">
        <v>116</v>
      </c>
    </row>
    <row r="12" spans="1:21" x14ac:dyDescent="0.25">
      <c r="A12" s="54">
        <v>5</v>
      </c>
      <c r="B12" s="13">
        <f>B10+7</f>
        <v>43298</v>
      </c>
      <c r="C12" s="4">
        <v>700</v>
      </c>
      <c r="D12" s="98" t="s">
        <v>108</v>
      </c>
      <c r="E12" s="48"/>
      <c r="F12" s="59" t="s">
        <v>62</v>
      </c>
    </row>
    <row r="13" spans="1:21" ht="15.75" thickBot="1" x14ac:dyDescent="0.3">
      <c r="A13" s="28"/>
      <c r="B13" s="2"/>
      <c r="C13" s="7">
        <v>800</v>
      </c>
      <c r="D13" s="97" t="s">
        <v>116</v>
      </c>
      <c r="E13" s="140"/>
      <c r="F13" s="61" t="s">
        <v>47</v>
      </c>
      <c r="I13">
        <v>24</v>
      </c>
    </row>
    <row r="14" spans="1:21" ht="18.600000000000001" customHeight="1" thickBot="1" x14ac:dyDescent="0.3">
      <c r="A14" s="137" t="s">
        <v>111</v>
      </c>
      <c r="B14" s="138">
        <f>B12+7</f>
        <v>43305</v>
      </c>
      <c r="C14" s="139" t="s">
        <v>115</v>
      </c>
      <c r="D14" s="142"/>
      <c r="E14" s="143" t="s">
        <v>114</v>
      </c>
      <c r="F14" s="144"/>
      <c r="I14">
        <v>40</v>
      </c>
      <c r="O14" t="e">
        <f>#REF!/0.05</f>
        <v>#REF!</v>
      </c>
    </row>
    <row r="15" spans="1:21" ht="18.600000000000001" customHeight="1" x14ac:dyDescent="0.25">
      <c r="A15" s="54">
        <v>5</v>
      </c>
      <c r="B15" s="13">
        <v>43312</v>
      </c>
      <c r="C15" s="4">
        <v>700</v>
      </c>
      <c r="D15" s="146" t="s">
        <v>108</v>
      </c>
      <c r="E15" s="52"/>
      <c r="F15" s="145" t="s">
        <v>116</v>
      </c>
    </row>
    <row r="16" spans="1:21" ht="18.600000000000001" customHeight="1" thickBot="1" x14ac:dyDescent="0.3">
      <c r="A16" s="28"/>
      <c r="B16" s="2"/>
      <c r="C16" s="7">
        <v>800</v>
      </c>
      <c r="D16" s="97" t="s">
        <v>62</v>
      </c>
      <c r="E16" s="140"/>
      <c r="F16" s="147" t="s">
        <v>47</v>
      </c>
    </row>
    <row r="17" spans="1:9" x14ac:dyDescent="0.25">
      <c r="A17" s="54">
        <v>6</v>
      </c>
      <c r="B17" s="13">
        <v>43319</v>
      </c>
      <c r="C17" s="4">
        <v>700</v>
      </c>
      <c r="D17" s="98" t="s">
        <v>108</v>
      </c>
      <c r="E17" s="48"/>
      <c r="F17" s="59" t="s">
        <v>47</v>
      </c>
      <c r="I17">
        <f>I14*I13</f>
        <v>960</v>
      </c>
    </row>
    <row r="18" spans="1:9" ht="15.75" thickBot="1" x14ac:dyDescent="0.3">
      <c r="A18" s="6"/>
      <c r="C18" s="7">
        <v>800</v>
      </c>
      <c r="D18" s="103" t="s">
        <v>62</v>
      </c>
      <c r="E18" s="49"/>
      <c r="F18" s="55" t="s">
        <v>116</v>
      </c>
    </row>
    <row r="19" spans="1:9" x14ac:dyDescent="0.25">
      <c r="A19" s="54">
        <v>7</v>
      </c>
      <c r="B19" s="13">
        <f>B17+7</f>
        <v>43326</v>
      </c>
      <c r="C19" s="4">
        <v>630</v>
      </c>
      <c r="D19" s="83" t="s">
        <v>94</v>
      </c>
      <c r="E19" s="106"/>
      <c r="F19" s="107" t="s">
        <v>120</v>
      </c>
    </row>
    <row r="20" spans="1:9" ht="20.25" x14ac:dyDescent="0.3">
      <c r="A20" s="6"/>
      <c r="C20" s="7">
        <v>730</v>
      </c>
      <c r="D20" s="108" t="s">
        <v>88</v>
      </c>
      <c r="E20" s="149"/>
      <c r="F20" s="109" t="s">
        <v>107</v>
      </c>
    </row>
    <row r="21" spans="1:9" ht="15.75" thickBot="1" x14ac:dyDescent="0.3">
      <c r="A21" s="9"/>
      <c r="B21" s="16"/>
      <c r="C21" s="10">
        <v>830</v>
      </c>
      <c r="D21" s="110" t="s">
        <v>121</v>
      </c>
      <c r="E21" s="111"/>
      <c r="F21" s="112" t="s">
        <v>122</v>
      </c>
    </row>
    <row r="22" spans="1:9" x14ac:dyDescent="0.25">
      <c r="A22" s="7"/>
      <c r="B22" s="92"/>
      <c r="C22" s="7"/>
      <c r="D22" s="113"/>
      <c r="E22" s="113"/>
      <c r="F22" s="113"/>
    </row>
    <row r="23" spans="1:9" x14ac:dyDescent="0.25">
      <c r="C23" s="113" t="s">
        <v>3</v>
      </c>
      <c r="D23" s="113" t="s">
        <v>118</v>
      </c>
      <c r="F23" s="113" t="s">
        <v>119</v>
      </c>
    </row>
    <row r="24" spans="1:9" x14ac:dyDescent="0.25">
      <c r="C24" s="148" t="s">
        <v>88</v>
      </c>
      <c r="D24" s="113">
        <v>4</v>
      </c>
      <c r="E24" s="113"/>
      <c r="F24" s="113">
        <v>1</v>
      </c>
    </row>
    <row r="25" spans="1:9" x14ac:dyDescent="0.25">
      <c r="C25" s="148" t="s">
        <v>107</v>
      </c>
      <c r="D25" s="2">
        <v>2</v>
      </c>
      <c r="E25" s="2"/>
      <c r="F25" s="2">
        <v>3</v>
      </c>
    </row>
    <row r="26" spans="1:9" x14ac:dyDescent="0.25">
      <c r="C26" s="148" t="s">
        <v>94</v>
      </c>
      <c r="D26" s="2">
        <v>4</v>
      </c>
      <c r="E26" s="2"/>
      <c r="F26" s="2">
        <v>1</v>
      </c>
    </row>
    <row r="27" spans="1:9" x14ac:dyDescent="0.25">
      <c r="C27" s="148" t="s">
        <v>120</v>
      </c>
      <c r="D27" s="113">
        <v>0</v>
      </c>
      <c r="E27" s="2"/>
      <c r="F27" s="113">
        <v>5</v>
      </c>
    </row>
    <row r="28" spans="1:9" x14ac:dyDescent="0.25">
      <c r="C28" s="148"/>
      <c r="D28" s="2">
        <f>SUM(D24:D27)</f>
        <v>10</v>
      </c>
      <c r="E28" s="2"/>
      <c r="F28" s="2">
        <f>SUM(F24:F27)</f>
        <v>10</v>
      </c>
    </row>
  </sheetData>
  <pageMargins left="0.7" right="0.7" top="0.75" bottom="0.75" header="0.3" footer="0.3"/>
  <pageSetup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0"/>
  <sheetViews>
    <sheetView topLeftCell="C1" workbookViewId="0">
      <selection activeCell="G21" sqref="G21"/>
    </sheetView>
  </sheetViews>
  <sheetFormatPr defaultRowHeight="15" x14ac:dyDescent="0.25"/>
  <cols>
    <col min="1" max="1" width="13.140625" customWidth="1"/>
    <col min="4" max="4" width="10.28515625" customWidth="1"/>
    <col min="5" max="5" width="12.85546875" bestFit="1" customWidth="1"/>
    <col min="6" max="6" width="5.7109375" customWidth="1"/>
    <col min="7" max="7" width="15.5703125" customWidth="1"/>
    <col min="8" max="9" width="8.85546875" hidden="1" customWidth="1"/>
    <col min="10" max="19" width="8.85546875" customWidth="1"/>
  </cols>
  <sheetData>
    <row r="1" spans="1:20" ht="15.75" thickBot="1" x14ac:dyDescent="0.3">
      <c r="A1" s="12" t="s">
        <v>9</v>
      </c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3</v>
      </c>
      <c r="H1" s="12" t="s">
        <v>8</v>
      </c>
      <c r="I1" s="12" t="s">
        <v>5</v>
      </c>
    </row>
    <row r="2" spans="1:20" x14ac:dyDescent="0.25">
      <c r="A2" s="3" t="s">
        <v>6</v>
      </c>
      <c r="B2" s="4">
        <v>1</v>
      </c>
      <c r="C2" s="17">
        <v>42787</v>
      </c>
      <c r="D2" s="4">
        <v>630</v>
      </c>
      <c r="E2" s="18" t="s">
        <v>6</v>
      </c>
      <c r="F2" s="18"/>
      <c r="G2" s="19" t="s">
        <v>7</v>
      </c>
      <c r="H2" s="14"/>
      <c r="I2" s="5"/>
      <c r="L2" s="2"/>
      <c r="M2" s="2"/>
      <c r="N2" s="2"/>
      <c r="O2" s="2"/>
      <c r="P2" s="2"/>
      <c r="Q2" s="2"/>
      <c r="R2" s="2"/>
      <c r="S2" s="2"/>
    </row>
    <row r="3" spans="1:20" x14ac:dyDescent="0.25">
      <c r="A3" s="6"/>
      <c r="B3" s="2"/>
      <c r="C3" s="2"/>
      <c r="D3" s="7">
        <v>730</v>
      </c>
      <c r="E3" s="18" t="s">
        <v>10</v>
      </c>
      <c r="F3" s="18"/>
      <c r="G3" s="19" t="s">
        <v>11</v>
      </c>
      <c r="I3" s="8"/>
      <c r="M3" s="2"/>
      <c r="N3" s="2"/>
      <c r="R3" s="2"/>
      <c r="S3" s="2"/>
    </row>
    <row r="4" spans="1:20" ht="15.75" thickBot="1" x14ac:dyDescent="0.3">
      <c r="A4" s="9" t="s">
        <v>12</v>
      </c>
      <c r="B4" s="15"/>
      <c r="C4" s="15"/>
      <c r="D4" s="10">
        <v>830</v>
      </c>
      <c r="E4" s="23" t="s">
        <v>12</v>
      </c>
      <c r="F4" s="23"/>
      <c r="G4" s="24" t="s">
        <v>13</v>
      </c>
      <c r="H4" s="16"/>
      <c r="I4" s="11"/>
      <c r="M4" s="2"/>
      <c r="N4" s="2"/>
      <c r="O4" s="2"/>
      <c r="S4" s="2"/>
      <c r="T4" s="2"/>
    </row>
    <row r="5" spans="1:20" x14ac:dyDescent="0.25">
      <c r="A5" s="3" t="s">
        <v>6</v>
      </c>
      <c r="B5" s="4">
        <v>2</v>
      </c>
      <c r="C5" s="13">
        <v>42794</v>
      </c>
      <c r="D5" s="7">
        <v>630</v>
      </c>
      <c r="E5" s="21" t="s">
        <v>6</v>
      </c>
      <c r="F5" s="21"/>
      <c r="G5" s="22" t="s">
        <v>10</v>
      </c>
      <c r="H5" s="14"/>
      <c r="I5" s="5"/>
      <c r="K5" s="2"/>
      <c r="M5" s="2"/>
      <c r="N5" s="2"/>
    </row>
    <row r="6" spans="1:20" x14ac:dyDescent="0.25">
      <c r="A6" s="6"/>
      <c r="B6" s="2"/>
      <c r="C6" s="2"/>
      <c r="D6" s="7">
        <v>730</v>
      </c>
      <c r="E6" s="19" t="s">
        <v>7</v>
      </c>
      <c r="F6" s="18"/>
      <c r="G6" s="18" t="s">
        <v>12</v>
      </c>
      <c r="I6" s="8"/>
      <c r="K6" s="2"/>
      <c r="M6" s="2"/>
      <c r="N6" s="2"/>
    </row>
    <row r="7" spans="1:20" ht="15.75" thickBot="1" x14ac:dyDescent="0.3">
      <c r="A7" s="9" t="s">
        <v>13</v>
      </c>
      <c r="B7" s="15"/>
      <c r="C7" s="15"/>
      <c r="D7" s="10">
        <v>830</v>
      </c>
      <c r="E7" s="24" t="s">
        <v>11</v>
      </c>
      <c r="F7" s="23"/>
      <c r="G7" s="23" t="s">
        <v>13</v>
      </c>
      <c r="H7" s="16"/>
      <c r="I7" s="11"/>
      <c r="K7" s="2"/>
      <c r="M7" s="2"/>
      <c r="N7" s="2"/>
    </row>
    <row r="8" spans="1:20" x14ac:dyDescent="0.25">
      <c r="A8" s="3" t="s">
        <v>7</v>
      </c>
      <c r="B8" s="4">
        <v>3</v>
      </c>
      <c r="C8" s="13">
        <v>42801</v>
      </c>
      <c r="D8" s="7">
        <v>630</v>
      </c>
      <c r="E8" s="22" t="s">
        <v>11</v>
      </c>
      <c r="F8" s="21"/>
      <c r="G8" s="21" t="s">
        <v>7</v>
      </c>
      <c r="H8" s="14"/>
      <c r="I8" s="5"/>
      <c r="K8" s="2"/>
      <c r="M8" s="2"/>
      <c r="N8" s="2"/>
    </row>
    <row r="9" spans="1:20" x14ac:dyDescent="0.25">
      <c r="A9" s="6"/>
      <c r="B9" s="2"/>
      <c r="C9" s="2"/>
      <c r="D9" s="7">
        <v>730</v>
      </c>
      <c r="E9" s="19" t="s">
        <v>6</v>
      </c>
      <c r="F9" s="18"/>
      <c r="G9" s="18" t="s">
        <v>12</v>
      </c>
      <c r="I9" s="8"/>
      <c r="K9" s="2"/>
    </row>
    <row r="10" spans="1:20" ht="15.75" thickBot="1" x14ac:dyDescent="0.3">
      <c r="A10" s="9" t="s">
        <v>13</v>
      </c>
      <c r="B10" s="15"/>
      <c r="C10" s="15"/>
      <c r="D10" s="10">
        <v>830</v>
      </c>
      <c r="E10" s="23" t="s">
        <v>10</v>
      </c>
      <c r="F10" s="23"/>
      <c r="G10" s="24" t="s">
        <v>13</v>
      </c>
      <c r="H10" s="16"/>
      <c r="I10" s="11"/>
      <c r="K10" s="2"/>
    </row>
    <row r="11" spans="1:20" ht="15.75" thickBot="1" x14ac:dyDescent="0.3">
      <c r="B11" s="2"/>
      <c r="C11" s="13">
        <v>42808</v>
      </c>
      <c r="D11" s="1" t="s">
        <v>14</v>
      </c>
      <c r="E11" s="21"/>
      <c r="F11" s="21"/>
      <c r="G11" s="21"/>
      <c r="K11" s="2"/>
    </row>
    <row r="12" spans="1:20" ht="15.75" thickBot="1" x14ac:dyDescent="0.3">
      <c r="B12" s="2"/>
      <c r="C12" s="13">
        <v>42815</v>
      </c>
      <c r="D12" s="1" t="s">
        <v>14</v>
      </c>
      <c r="E12" s="18"/>
      <c r="F12" s="18"/>
      <c r="G12" s="18"/>
      <c r="K12" s="2"/>
    </row>
    <row r="13" spans="1:20" x14ac:dyDescent="0.25">
      <c r="A13" s="3" t="s">
        <v>6</v>
      </c>
      <c r="B13" s="4">
        <v>4</v>
      </c>
      <c r="C13" s="13">
        <v>42822</v>
      </c>
      <c r="D13" s="4">
        <v>630</v>
      </c>
      <c r="E13" s="18" t="s">
        <v>6</v>
      </c>
      <c r="F13" s="18"/>
      <c r="G13" s="19" t="s">
        <v>13</v>
      </c>
      <c r="H13" s="14"/>
      <c r="I13" s="5"/>
      <c r="K13" s="2"/>
    </row>
    <row r="14" spans="1:20" x14ac:dyDescent="0.25">
      <c r="A14" s="6"/>
      <c r="B14" s="2"/>
      <c r="C14" s="2"/>
      <c r="D14" s="7">
        <v>730</v>
      </c>
      <c r="E14" s="19" t="s">
        <v>10</v>
      </c>
      <c r="F14" s="18"/>
      <c r="G14" s="18" t="s">
        <v>7</v>
      </c>
      <c r="I14" s="8"/>
      <c r="K14" s="2"/>
    </row>
    <row r="15" spans="1:20" ht="15.75" thickBot="1" x14ac:dyDescent="0.3">
      <c r="A15" s="9" t="s">
        <v>12</v>
      </c>
      <c r="B15" s="15"/>
      <c r="C15" s="15"/>
      <c r="D15" s="10">
        <v>830</v>
      </c>
      <c r="E15" s="24" t="s">
        <v>11</v>
      </c>
      <c r="F15" s="23"/>
      <c r="G15" s="23" t="s">
        <v>12</v>
      </c>
      <c r="H15" s="16"/>
      <c r="I15" s="11"/>
      <c r="K15" s="2"/>
    </row>
    <row r="16" spans="1:20" x14ac:dyDescent="0.25">
      <c r="A16" s="3" t="s">
        <v>6</v>
      </c>
      <c r="B16" s="4">
        <v>5</v>
      </c>
      <c r="C16" s="13">
        <v>42829</v>
      </c>
      <c r="D16" s="7">
        <v>630</v>
      </c>
      <c r="E16" s="21" t="s">
        <v>6</v>
      </c>
      <c r="F16" s="21"/>
      <c r="G16" s="22" t="s">
        <v>11</v>
      </c>
      <c r="H16" s="14"/>
      <c r="I16" s="5"/>
    </row>
    <row r="17" spans="1:13" x14ac:dyDescent="0.25">
      <c r="A17" s="6"/>
      <c r="B17" s="2"/>
      <c r="C17" s="2"/>
      <c r="D17" s="7">
        <v>730</v>
      </c>
      <c r="E17" s="19" t="s">
        <v>10</v>
      </c>
      <c r="F17" s="18"/>
      <c r="G17" s="18" t="s">
        <v>12</v>
      </c>
      <c r="I17" s="8"/>
      <c r="M17" s="2"/>
    </row>
    <row r="18" spans="1:13" ht="15.75" thickBot="1" x14ac:dyDescent="0.3">
      <c r="A18" s="9" t="s">
        <v>13</v>
      </c>
      <c r="B18" s="15"/>
      <c r="C18" s="15"/>
      <c r="D18" s="10">
        <v>830</v>
      </c>
      <c r="E18" s="23" t="s">
        <v>7</v>
      </c>
      <c r="F18" s="23"/>
      <c r="G18" s="24" t="s">
        <v>13</v>
      </c>
      <c r="H18" s="16"/>
      <c r="I18" s="11"/>
    </row>
    <row r="19" spans="1:13" x14ac:dyDescent="0.25">
      <c r="A19" s="3" t="s">
        <v>7</v>
      </c>
      <c r="B19" s="4">
        <v>6</v>
      </c>
      <c r="C19" s="13">
        <v>42836</v>
      </c>
      <c r="D19" s="7">
        <v>630</v>
      </c>
      <c r="E19" s="21" t="s">
        <v>6</v>
      </c>
      <c r="F19" s="21"/>
      <c r="G19" s="22" t="s">
        <v>7</v>
      </c>
      <c r="H19" s="14"/>
      <c r="I19" s="5"/>
    </row>
    <row r="20" spans="1:13" x14ac:dyDescent="0.25">
      <c r="A20" s="6"/>
      <c r="B20" s="2"/>
      <c r="C20" s="2"/>
      <c r="D20" s="7">
        <v>730</v>
      </c>
      <c r="E20" s="18" t="s">
        <v>10</v>
      </c>
      <c r="F20" s="18"/>
      <c r="G20" s="18" t="s">
        <v>11</v>
      </c>
      <c r="I20" s="8"/>
    </row>
    <row r="21" spans="1:13" ht="15.75" thickBot="1" x14ac:dyDescent="0.3">
      <c r="A21" s="9" t="s">
        <v>12</v>
      </c>
      <c r="B21" s="16"/>
      <c r="C21" s="15"/>
      <c r="D21" s="10">
        <v>830</v>
      </c>
      <c r="E21" s="23" t="s">
        <v>12</v>
      </c>
      <c r="F21" s="23"/>
      <c r="G21" s="24" t="s">
        <v>13</v>
      </c>
      <c r="H21" s="16"/>
      <c r="I21" s="11"/>
    </row>
    <row r="22" spans="1:13" x14ac:dyDescent="0.25">
      <c r="B22" s="4">
        <v>7</v>
      </c>
      <c r="C22" s="13">
        <v>42843</v>
      </c>
      <c r="D22" s="7">
        <v>630</v>
      </c>
      <c r="E22" s="22" t="s">
        <v>6</v>
      </c>
      <c r="F22" s="21"/>
      <c r="G22" s="21" t="s">
        <v>10</v>
      </c>
      <c r="H22" s="14"/>
      <c r="I22" s="5"/>
    </row>
    <row r="23" spans="1:13" x14ac:dyDescent="0.25">
      <c r="D23" s="7">
        <v>730</v>
      </c>
      <c r="E23" s="19" t="s">
        <v>7</v>
      </c>
      <c r="F23" s="18"/>
      <c r="G23" s="18" t="s">
        <v>12</v>
      </c>
      <c r="I23" s="8"/>
    </row>
    <row r="24" spans="1:13" ht="15.75" thickBot="1" x14ac:dyDescent="0.3">
      <c r="D24" s="10">
        <v>830</v>
      </c>
      <c r="E24" s="24" t="s">
        <v>11</v>
      </c>
      <c r="F24" s="23"/>
      <c r="G24" s="23" t="s">
        <v>13</v>
      </c>
      <c r="H24" s="16"/>
      <c r="I24" s="11"/>
    </row>
    <row r="25" spans="1:13" x14ac:dyDescent="0.25">
      <c r="B25" s="4">
        <v>8</v>
      </c>
      <c r="C25" s="13">
        <v>42850</v>
      </c>
      <c r="D25" s="7">
        <v>630</v>
      </c>
      <c r="E25" s="25" t="s">
        <v>19</v>
      </c>
      <c r="F25" s="25"/>
      <c r="G25" s="25" t="s">
        <v>20</v>
      </c>
    </row>
    <row r="26" spans="1:13" x14ac:dyDescent="0.25">
      <c r="D26" s="7">
        <v>715</v>
      </c>
      <c r="E26" s="20" t="s">
        <v>22</v>
      </c>
      <c r="F26" s="20"/>
      <c r="G26" s="20" t="s">
        <v>21</v>
      </c>
    </row>
    <row r="27" spans="1:13" x14ac:dyDescent="0.25">
      <c r="D27" s="7">
        <v>800</v>
      </c>
      <c r="E27" s="20" t="s">
        <v>23</v>
      </c>
      <c r="F27" s="20"/>
      <c r="G27" s="20" t="s">
        <v>15</v>
      </c>
    </row>
    <row r="28" spans="1:13" x14ac:dyDescent="0.25">
      <c r="D28" s="7">
        <v>845</v>
      </c>
      <c r="E28" s="20" t="s">
        <v>24</v>
      </c>
      <c r="F28" s="20"/>
      <c r="G28" s="20" t="s">
        <v>16</v>
      </c>
    </row>
    <row r="29" spans="1:13" ht="15.75" thickBot="1" x14ac:dyDescent="0.3">
      <c r="B29" s="16"/>
      <c r="C29" s="16"/>
      <c r="D29" s="10">
        <v>915</v>
      </c>
      <c r="E29" s="26" t="s">
        <v>17</v>
      </c>
      <c r="F29" s="26"/>
      <c r="G29" s="26" t="s">
        <v>18</v>
      </c>
    </row>
    <row r="30" spans="1:13" x14ac:dyDescent="0.25">
      <c r="D30" s="1"/>
    </row>
    <row r="31" spans="1:13" x14ac:dyDescent="0.25">
      <c r="D31" s="1"/>
    </row>
    <row r="32" spans="1:13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1"/>
    </row>
    <row r="40" spans="4:4" x14ac:dyDescent="0.25">
      <c r="D40" s="1"/>
    </row>
    <row r="41" spans="4:4" x14ac:dyDescent="0.25">
      <c r="D41" s="1"/>
    </row>
    <row r="42" spans="4:4" x14ac:dyDescent="0.25">
      <c r="D42" s="1"/>
    </row>
    <row r="43" spans="4:4" x14ac:dyDescent="0.25">
      <c r="D43" s="1"/>
    </row>
    <row r="44" spans="4:4" x14ac:dyDescent="0.25">
      <c r="D44" s="1"/>
    </row>
    <row r="45" spans="4:4" x14ac:dyDescent="0.25">
      <c r="D45" s="1"/>
    </row>
    <row r="46" spans="4:4" x14ac:dyDescent="0.25">
      <c r="D46" s="1"/>
    </row>
    <row r="47" spans="4:4" x14ac:dyDescent="0.25">
      <c r="D47" s="1"/>
    </row>
    <row r="48" spans="4:4" x14ac:dyDescent="0.25">
      <c r="D48" s="1"/>
    </row>
    <row r="49" spans="4:4" x14ac:dyDescent="0.25">
      <c r="D49" s="1"/>
    </row>
    <row r="50" spans="4:4" x14ac:dyDescent="0.25">
      <c r="D50" s="1"/>
    </row>
  </sheetData>
  <pageMargins left="0.7" right="0.7" top="0.75" bottom="0.75" header="0.3" footer="0.3"/>
  <pageSetup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9"/>
  <sheetViews>
    <sheetView workbookViewId="0">
      <selection activeCell="G21" sqref="G21"/>
    </sheetView>
  </sheetViews>
  <sheetFormatPr defaultRowHeight="15" x14ac:dyDescent="0.25"/>
  <cols>
    <col min="1" max="1" width="13.140625" customWidth="1"/>
    <col min="3" max="3" width="10.7109375" bestFit="1" customWidth="1"/>
    <col min="4" max="4" width="10.28515625" customWidth="1"/>
    <col min="5" max="5" width="12.85546875" bestFit="1" customWidth="1"/>
    <col min="6" max="6" width="5.7109375" customWidth="1"/>
    <col min="7" max="7" width="15.5703125" customWidth="1"/>
    <col min="8" max="9" width="8.85546875" hidden="1" customWidth="1"/>
    <col min="10" max="11" width="8.85546875" customWidth="1"/>
    <col min="12" max="12" width="9.85546875" bestFit="1" customWidth="1"/>
    <col min="13" max="19" width="8.85546875" customWidth="1"/>
  </cols>
  <sheetData>
    <row r="1" spans="1:20" ht="15.75" thickBot="1" x14ac:dyDescent="0.3">
      <c r="A1" s="12" t="s">
        <v>9</v>
      </c>
      <c r="B1" s="51" t="s">
        <v>0</v>
      </c>
      <c r="C1" s="52" t="s">
        <v>1</v>
      </c>
      <c r="D1" s="52" t="s">
        <v>2</v>
      </c>
      <c r="E1" s="52" t="s">
        <v>3</v>
      </c>
      <c r="F1" s="52" t="s">
        <v>4</v>
      </c>
      <c r="G1" s="53" t="s">
        <v>3</v>
      </c>
      <c r="H1" s="12" t="s">
        <v>8</v>
      </c>
      <c r="I1" s="12" t="s">
        <v>5</v>
      </c>
      <c r="M1">
        <v>1</v>
      </c>
      <c r="N1">
        <v>2</v>
      </c>
      <c r="O1">
        <v>3</v>
      </c>
      <c r="P1">
        <v>4</v>
      </c>
      <c r="Q1">
        <v>5</v>
      </c>
      <c r="R1">
        <v>6</v>
      </c>
      <c r="S1">
        <v>7</v>
      </c>
    </row>
    <row r="2" spans="1:20" x14ac:dyDescent="0.25">
      <c r="A2" s="3" t="s">
        <v>13</v>
      </c>
      <c r="B2" s="54">
        <v>1</v>
      </c>
      <c r="C2" s="17">
        <v>42857</v>
      </c>
      <c r="D2" s="4">
        <v>700</v>
      </c>
      <c r="E2" s="48" t="s">
        <v>12</v>
      </c>
      <c r="F2" s="48"/>
      <c r="G2" s="59" t="s">
        <v>13</v>
      </c>
      <c r="H2" s="14"/>
      <c r="I2" s="5"/>
      <c r="L2" s="2" t="s">
        <v>30</v>
      </c>
      <c r="M2" s="2" t="s">
        <v>27</v>
      </c>
      <c r="N2" s="2" t="s">
        <v>37</v>
      </c>
      <c r="O2" s="2" t="s">
        <v>26</v>
      </c>
      <c r="P2" s="2" t="s">
        <v>29</v>
      </c>
      <c r="Q2" s="2" t="s">
        <v>36</v>
      </c>
      <c r="R2" s="2" t="s">
        <v>29</v>
      </c>
      <c r="S2" s="2" t="s">
        <v>26</v>
      </c>
    </row>
    <row r="3" spans="1:20" x14ac:dyDescent="0.25">
      <c r="A3" s="6"/>
      <c r="B3" s="28"/>
      <c r="C3" s="2"/>
      <c r="D3" s="7">
        <v>800</v>
      </c>
      <c r="E3" s="60" t="s">
        <v>6</v>
      </c>
      <c r="F3" s="49"/>
      <c r="G3" s="55" t="s">
        <v>7</v>
      </c>
      <c r="I3" s="8"/>
      <c r="L3" t="s">
        <v>26</v>
      </c>
      <c r="M3" s="2" t="s">
        <v>28</v>
      </c>
      <c r="N3" s="2" t="s">
        <v>36</v>
      </c>
      <c r="O3" t="s">
        <v>30</v>
      </c>
      <c r="P3" t="s">
        <v>27</v>
      </c>
      <c r="Q3" t="s">
        <v>29</v>
      </c>
      <c r="R3" s="2" t="s">
        <v>28</v>
      </c>
      <c r="S3" s="2" t="s">
        <v>30</v>
      </c>
    </row>
    <row r="4" spans="1:20" ht="15.75" thickBot="1" x14ac:dyDescent="0.3">
      <c r="A4" s="9"/>
      <c r="B4" s="29"/>
      <c r="C4" s="15"/>
      <c r="D4" s="10">
        <v>900</v>
      </c>
      <c r="E4" s="50" t="s">
        <v>35</v>
      </c>
      <c r="F4" s="50"/>
      <c r="G4" s="61" t="s">
        <v>25</v>
      </c>
      <c r="H4" s="16"/>
      <c r="I4" s="11"/>
      <c r="L4" t="s">
        <v>36</v>
      </c>
      <c r="M4" s="2" t="s">
        <v>29</v>
      </c>
      <c r="N4" s="2" t="s">
        <v>26</v>
      </c>
      <c r="O4" s="2" t="s">
        <v>27</v>
      </c>
      <c r="P4" s="2" t="s">
        <v>28</v>
      </c>
      <c r="Q4" s="2" t="s">
        <v>30</v>
      </c>
      <c r="R4" s="2" t="s">
        <v>27</v>
      </c>
      <c r="S4" s="2" t="s">
        <v>28</v>
      </c>
      <c r="T4" s="2"/>
    </row>
    <row r="5" spans="1:20" x14ac:dyDescent="0.25">
      <c r="A5" s="3" t="s">
        <v>6</v>
      </c>
      <c r="B5" s="54">
        <v>2</v>
      </c>
      <c r="C5" s="13">
        <f>C2+7</f>
        <v>42864</v>
      </c>
      <c r="D5" s="4">
        <v>700</v>
      </c>
      <c r="E5" s="60" t="s">
        <v>6</v>
      </c>
      <c r="F5" s="49"/>
      <c r="G5" s="55" t="s">
        <v>35</v>
      </c>
      <c r="H5" s="14"/>
      <c r="I5" s="5"/>
      <c r="K5" s="2"/>
      <c r="L5" t="s">
        <v>28</v>
      </c>
      <c r="M5" s="2" t="s">
        <v>26</v>
      </c>
      <c r="N5" s="2" t="s">
        <v>30</v>
      </c>
      <c r="O5" s="2" t="s">
        <v>29</v>
      </c>
      <c r="P5" s="2" t="s">
        <v>36</v>
      </c>
      <c r="Q5" s="2" t="s">
        <v>27</v>
      </c>
      <c r="R5" s="2" t="s">
        <v>26</v>
      </c>
      <c r="S5" s="2" t="s">
        <v>36</v>
      </c>
    </row>
    <row r="6" spans="1:20" x14ac:dyDescent="0.25">
      <c r="A6" s="6"/>
      <c r="B6" s="28"/>
      <c r="C6" s="2"/>
      <c r="D6" s="7">
        <v>800</v>
      </c>
      <c r="E6" s="49" t="s">
        <v>25</v>
      </c>
      <c r="F6" s="49"/>
      <c r="G6" s="62" t="s">
        <v>13</v>
      </c>
      <c r="I6" s="8"/>
      <c r="K6" s="2"/>
      <c r="L6" t="s">
        <v>29</v>
      </c>
      <c r="M6" s="2" t="s">
        <v>36</v>
      </c>
      <c r="N6" s="2" t="s">
        <v>27</v>
      </c>
      <c r="O6" s="2" t="s">
        <v>37</v>
      </c>
      <c r="P6" s="2" t="s">
        <v>30</v>
      </c>
      <c r="Q6" s="2" t="s">
        <v>26</v>
      </c>
      <c r="R6" s="2" t="s">
        <v>30</v>
      </c>
      <c r="S6" s="2" t="s">
        <v>27</v>
      </c>
    </row>
    <row r="7" spans="1:20" ht="15.75" thickBot="1" x14ac:dyDescent="0.3">
      <c r="A7" s="9" t="s">
        <v>12</v>
      </c>
      <c r="B7" s="29"/>
      <c r="C7" s="15"/>
      <c r="D7" s="10">
        <v>900</v>
      </c>
      <c r="E7" s="63" t="s">
        <v>7</v>
      </c>
      <c r="F7" s="50"/>
      <c r="G7" s="56" t="s">
        <v>12</v>
      </c>
      <c r="H7" s="16"/>
      <c r="I7" s="11"/>
      <c r="K7" s="2"/>
      <c r="L7" t="s">
        <v>27</v>
      </c>
      <c r="M7" s="2" t="s">
        <v>30</v>
      </c>
      <c r="N7" s="2" t="s">
        <v>29</v>
      </c>
      <c r="O7" s="2" t="s">
        <v>36</v>
      </c>
      <c r="P7" s="2" t="s">
        <v>26</v>
      </c>
      <c r="Q7" s="2" t="s">
        <v>28</v>
      </c>
      <c r="R7" s="2" t="s">
        <v>36</v>
      </c>
      <c r="S7" s="2" t="s">
        <v>29</v>
      </c>
    </row>
    <row r="8" spans="1:20" x14ac:dyDescent="0.25">
      <c r="A8" s="3" t="s">
        <v>13</v>
      </c>
      <c r="B8" s="54">
        <v>3</v>
      </c>
      <c r="C8" s="13">
        <f>C5+7</f>
        <v>42871</v>
      </c>
      <c r="D8" s="4">
        <v>700</v>
      </c>
      <c r="E8" s="60" t="s">
        <v>35</v>
      </c>
      <c r="F8" s="49"/>
      <c r="G8" s="55" t="s">
        <v>13</v>
      </c>
      <c r="H8" s="14"/>
      <c r="I8" s="5"/>
      <c r="K8" s="2"/>
      <c r="M8" s="2"/>
      <c r="N8" s="2"/>
    </row>
    <row r="9" spans="1:20" x14ac:dyDescent="0.25">
      <c r="A9" s="6"/>
      <c r="B9" s="28"/>
      <c r="C9" s="2"/>
      <c r="D9" s="7">
        <v>800</v>
      </c>
      <c r="E9" s="60" t="s">
        <v>6</v>
      </c>
      <c r="F9" s="49"/>
      <c r="G9" s="55" t="s">
        <v>12</v>
      </c>
      <c r="I9" s="8"/>
      <c r="K9" s="2"/>
    </row>
    <row r="10" spans="1:20" ht="15.75" thickBot="1" x14ac:dyDescent="0.3">
      <c r="A10" s="9" t="s">
        <v>25</v>
      </c>
      <c r="B10" s="29"/>
      <c r="C10" s="15"/>
      <c r="D10" s="10">
        <v>900</v>
      </c>
      <c r="E10" s="50" t="s">
        <v>25</v>
      </c>
      <c r="F10" s="50"/>
      <c r="G10" s="61" t="s">
        <v>7</v>
      </c>
      <c r="H10" s="16"/>
      <c r="I10" s="11"/>
      <c r="K10" s="2"/>
    </row>
    <row r="11" spans="1:20" x14ac:dyDescent="0.25">
      <c r="A11" s="3" t="s">
        <v>6</v>
      </c>
      <c r="B11" s="54">
        <v>4</v>
      </c>
      <c r="C11" s="13">
        <f>C8+7</f>
        <v>42878</v>
      </c>
      <c r="D11" s="4">
        <v>700</v>
      </c>
      <c r="E11" s="60" t="s">
        <v>6</v>
      </c>
      <c r="F11" s="49"/>
      <c r="G11" s="55" t="s">
        <v>13</v>
      </c>
      <c r="H11" s="14"/>
      <c r="I11" s="5"/>
      <c r="K11" s="2"/>
    </row>
    <row r="12" spans="1:20" x14ac:dyDescent="0.25">
      <c r="A12" s="6"/>
      <c r="B12" s="28"/>
      <c r="C12" s="2"/>
      <c r="D12" s="7">
        <v>800</v>
      </c>
      <c r="E12" s="49" t="s">
        <v>35</v>
      </c>
      <c r="F12" s="49"/>
      <c r="G12" s="62" t="s">
        <v>7</v>
      </c>
      <c r="I12" s="8"/>
      <c r="K12" s="2"/>
    </row>
    <row r="13" spans="1:20" ht="15.75" thickBot="1" x14ac:dyDescent="0.3">
      <c r="A13" s="9" t="s">
        <v>25</v>
      </c>
      <c r="B13" s="29"/>
      <c r="C13" s="15"/>
      <c r="D13" s="10">
        <v>900</v>
      </c>
      <c r="E13" s="63" t="s">
        <v>25</v>
      </c>
      <c r="F13" s="50"/>
      <c r="G13" s="56" t="s">
        <v>12</v>
      </c>
      <c r="H13" s="16"/>
      <c r="I13" s="11"/>
      <c r="K13" s="2"/>
    </row>
    <row r="14" spans="1:20" x14ac:dyDescent="0.25">
      <c r="A14" s="3" t="s">
        <v>6</v>
      </c>
      <c r="B14" s="54">
        <v>5</v>
      </c>
      <c r="C14" s="13">
        <f>C11+7</f>
        <v>42885</v>
      </c>
      <c r="D14" s="4">
        <v>700</v>
      </c>
      <c r="E14" s="60" t="s">
        <v>6</v>
      </c>
      <c r="F14" s="49"/>
      <c r="G14" s="55" t="s">
        <v>25</v>
      </c>
      <c r="H14" s="14"/>
      <c r="I14" s="5"/>
    </row>
    <row r="15" spans="1:20" x14ac:dyDescent="0.25">
      <c r="A15" s="6"/>
      <c r="B15" s="28"/>
      <c r="C15" s="2"/>
      <c r="D15" s="7">
        <v>800</v>
      </c>
      <c r="E15" s="60" t="s">
        <v>35</v>
      </c>
      <c r="F15" s="49"/>
      <c r="G15" s="55" t="s">
        <v>12</v>
      </c>
      <c r="I15" s="8"/>
    </row>
    <row r="16" spans="1:20" ht="15.75" thickBot="1" x14ac:dyDescent="0.3">
      <c r="A16" s="9" t="s">
        <v>7</v>
      </c>
      <c r="B16" s="29"/>
      <c r="C16" s="15"/>
      <c r="D16" s="10">
        <v>900</v>
      </c>
      <c r="E16" s="50" t="s">
        <v>7</v>
      </c>
      <c r="F16" s="50"/>
      <c r="G16" s="61" t="s">
        <v>13</v>
      </c>
      <c r="H16" s="16"/>
      <c r="I16" s="11"/>
    </row>
    <row r="17" spans="1:14" x14ac:dyDescent="0.25">
      <c r="A17" s="3" t="s">
        <v>13</v>
      </c>
      <c r="B17" s="54">
        <v>6</v>
      </c>
      <c r="C17" s="13">
        <f>C14+7</f>
        <v>42892</v>
      </c>
      <c r="D17" s="4">
        <v>700</v>
      </c>
      <c r="E17" s="48" t="s">
        <v>13</v>
      </c>
      <c r="F17" s="48"/>
      <c r="G17" s="59" t="s">
        <v>35</v>
      </c>
      <c r="H17" s="14"/>
      <c r="I17" s="5"/>
    </row>
    <row r="18" spans="1:14" x14ac:dyDescent="0.25">
      <c r="A18" s="6"/>
      <c r="B18" s="28"/>
      <c r="C18" s="2"/>
      <c r="D18" s="7">
        <v>800</v>
      </c>
      <c r="E18" s="49" t="s">
        <v>6</v>
      </c>
      <c r="F18" s="49"/>
      <c r="G18" s="62" t="s">
        <v>7</v>
      </c>
      <c r="I18" s="8"/>
      <c r="L18" s="49"/>
      <c r="M18" s="49"/>
      <c r="N18" s="49"/>
    </row>
    <row r="19" spans="1:14" ht="15.75" thickBot="1" x14ac:dyDescent="0.3">
      <c r="A19" s="9" t="s">
        <v>25</v>
      </c>
      <c r="B19" s="9"/>
      <c r="C19" s="15"/>
      <c r="D19" s="10">
        <v>900</v>
      </c>
      <c r="E19" s="50" t="s">
        <v>12</v>
      </c>
      <c r="F19" s="50"/>
      <c r="G19" s="61" t="s">
        <v>25</v>
      </c>
      <c r="H19" s="16"/>
      <c r="I19" s="11"/>
    </row>
    <row r="20" spans="1:14" ht="15.75" thickBot="1" x14ac:dyDescent="0.3">
      <c r="A20" s="58"/>
      <c r="B20" s="6"/>
      <c r="C20" s="33">
        <v>42899</v>
      </c>
      <c r="D20" s="34"/>
      <c r="E20" s="43" t="s">
        <v>33</v>
      </c>
      <c r="F20" s="43"/>
      <c r="G20" s="57"/>
      <c r="I20" s="8"/>
    </row>
    <row r="21" spans="1:14" x14ac:dyDescent="0.25">
      <c r="A21" t="s">
        <v>6</v>
      </c>
      <c r="B21" s="54">
        <v>7</v>
      </c>
      <c r="C21" s="13">
        <f>C20+7</f>
        <v>42906</v>
      </c>
      <c r="D21" s="4">
        <v>700</v>
      </c>
      <c r="E21" s="60" t="s">
        <v>6</v>
      </c>
      <c r="F21" s="49"/>
      <c r="G21" s="55" t="s">
        <v>12</v>
      </c>
      <c r="H21" s="14"/>
      <c r="I21" s="5"/>
    </row>
    <row r="22" spans="1:14" x14ac:dyDescent="0.25">
      <c r="B22" s="6"/>
      <c r="D22" s="7">
        <v>800</v>
      </c>
      <c r="E22" s="60" t="s">
        <v>25</v>
      </c>
      <c r="F22" s="49"/>
      <c r="G22" s="55" t="s">
        <v>13</v>
      </c>
      <c r="I22" s="8"/>
    </row>
    <row r="23" spans="1:14" ht="15.75" thickBot="1" x14ac:dyDescent="0.3">
      <c r="A23" t="s">
        <v>7</v>
      </c>
      <c r="B23" s="6"/>
      <c r="D23" s="7">
        <v>900</v>
      </c>
      <c r="E23" s="49" t="s">
        <v>7</v>
      </c>
      <c r="F23" s="49"/>
      <c r="G23" s="55" t="s">
        <v>35</v>
      </c>
      <c r="H23" s="16"/>
      <c r="I23" s="11"/>
    </row>
    <row r="24" spans="1:14" x14ac:dyDescent="0.25">
      <c r="A24" t="s">
        <v>6</v>
      </c>
      <c r="B24" s="54">
        <v>8</v>
      </c>
      <c r="C24" s="65">
        <f>C21+7</f>
        <v>42913</v>
      </c>
      <c r="D24" s="66">
        <v>630</v>
      </c>
      <c r="E24" s="64" t="s">
        <v>35</v>
      </c>
      <c r="F24" s="64"/>
      <c r="G24" s="64" t="s">
        <v>13</v>
      </c>
    </row>
    <row r="25" spans="1:14" x14ac:dyDescent="0.25">
      <c r="B25" s="6"/>
      <c r="C25" s="18"/>
      <c r="D25" s="66">
        <v>715</v>
      </c>
      <c r="E25" s="64" t="s">
        <v>25</v>
      </c>
      <c r="F25" s="64"/>
      <c r="G25" s="64" t="s">
        <v>12</v>
      </c>
    </row>
    <row r="26" spans="1:14" x14ac:dyDescent="0.25">
      <c r="B26" s="6"/>
      <c r="C26" s="18"/>
      <c r="D26" s="66">
        <v>800</v>
      </c>
      <c r="E26" s="64" t="s">
        <v>6</v>
      </c>
      <c r="F26" s="64"/>
      <c r="G26" s="64" t="s">
        <v>15</v>
      </c>
    </row>
    <row r="27" spans="1:14" x14ac:dyDescent="0.25">
      <c r="B27" s="6"/>
      <c r="C27" s="18"/>
      <c r="D27" s="66">
        <v>845</v>
      </c>
      <c r="E27" s="64" t="s">
        <v>7</v>
      </c>
      <c r="F27" s="64"/>
      <c r="G27" s="64" t="s">
        <v>16</v>
      </c>
    </row>
    <row r="28" spans="1:14" ht="15.75" thickBot="1" x14ac:dyDescent="0.3">
      <c r="B28" s="9"/>
      <c r="C28" s="18"/>
      <c r="D28" s="66">
        <v>930</v>
      </c>
      <c r="E28" s="64" t="s">
        <v>17</v>
      </c>
      <c r="F28" s="64"/>
      <c r="G28" s="64" t="s">
        <v>18</v>
      </c>
    </row>
    <row r="29" spans="1:14" x14ac:dyDescent="0.25">
      <c r="D29" s="1"/>
    </row>
    <row r="30" spans="1:14" x14ac:dyDescent="0.25">
      <c r="C30" s="64"/>
      <c r="D30" s="64" t="s">
        <v>38</v>
      </c>
      <c r="E30" s="64" t="s">
        <v>39</v>
      </c>
      <c r="F30" s="20" t="s">
        <v>40</v>
      </c>
    </row>
    <row r="31" spans="1:14" x14ac:dyDescent="0.25">
      <c r="C31" s="20" t="s">
        <v>30</v>
      </c>
      <c r="D31" s="20">
        <v>0</v>
      </c>
      <c r="E31" s="20">
        <v>7</v>
      </c>
      <c r="F31" s="20">
        <v>6</v>
      </c>
    </row>
    <row r="32" spans="1:14" x14ac:dyDescent="0.25">
      <c r="C32" s="18" t="s">
        <v>26</v>
      </c>
      <c r="D32" s="20">
        <v>6</v>
      </c>
      <c r="E32" s="20">
        <v>1</v>
      </c>
      <c r="F32" s="20">
        <v>1</v>
      </c>
    </row>
    <row r="33" spans="3:6" x14ac:dyDescent="0.25">
      <c r="C33" s="18" t="s">
        <v>36</v>
      </c>
      <c r="D33" s="20">
        <v>4</v>
      </c>
      <c r="E33" s="20">
        <v>3</v>
      </c>
      <c r="F33" s="20">
        <v>4</v>
      </c>
    </row>
    <row r="34" spans="3:6" x14ac:dyDescent="0.25">
      <c r="C34" s="18" t="s">
        <v>28</v>
      </c>
      <c r="D34" s="20">
        <v>4</v>
      </c>
      <c r="E34" s="20">
        <v>3</v>
      </c>
      <c r="F34" s="20">
        <v>2</v>
      </c>
    </row>
    <row r="35" spans="3:6" x14ac:dyDescent="0.25">
      <c r="C35" s="18" t="s">
        <v>29</v>
      </c>
      <c r="D35" s="20">
        <v>4</v>
      </c>
      <c r="E35" s="20">
        <v>3</v>
      </c>
      <c r="F35" s="20">
        <v>3</v>
      </c>
    </row>
    <row r="36" spans="3:6" x14ac:dyDescent="0.25">
      <c r="C36" s="18" t="s">
        <v>27</v>
      </c>
      <c r="D36" s="20">
        <v>3</v>
      </c>
      <c r="E36" s="20">
        <v>4</v>
      </c>
      <c r="F36" s="20">
        <v>5</v>
      </c>
    </row>
    <row r="37" spans="3:6" x14ac:dyDescent="0.25">
      <c r="D37" s="1">
        <f>SUM(D31:D36)</f>
        <v>21</v>
      </c>
      <c r="E37">
        <f>SUM(E31:E36)</f>
        <v>21</v>
      </c>
    </row>
    <row r="38" spans="3:6" x14ac:dyDescent="0.25">
      <c r="D38" s="1"/>
    </row>
    <row r="39" spans="3:6" x14ac:dyDescent="0.25">
      <c r="D39" s="1"/>
    </row>
    <row r="40" spans="3:6" x14ac:dyDescent="0.25">
      <c r="D40" s="1"/>
    </row>
    <row r="41" spans="3:6" x14ac:dyDescent="0.25">
      <c r="D41" s="1"/>
    </row>
    <row r="42" spans="3:6" x14ac:dyDescent="0.25">
      <c r="D42" s="1"/>
    </row>
    <row r="43" spans="3:6" x14ac:dyDescent="0.25">
      <c r="D43" s="1"/>
    </row>
    <row r="44" spans="3:6" x14ac:dyDescent="0.25">
      <c r="D44" s="1"/>
    </row>
    <row r="45" spans="3:6" x14ac:dyDescent="0.25">
      <c r="D45" s="1"/>
    </row>
    <row r="46" spans="3:6" x14ac:dyDescent="0.25">
      <c r="D46" s="1"/>
    </row>
    <row r="47" spans="3:6" x14ac:dyDescent="0.25">
      <c r="D47" s="1"/>
    </row>
    <row r="48" spans="3:6" x14ac:dyDescent="0.25">
      <c r="D48" s="1"/>
    </row>
    <row r="49" spans="4:4" x14ac:dyDescent="0.25">
      <c r="D49" s="1"/>
    </row>
  </sheetData>
  <pageMargins left="0.7" right="0.7" top="0.75" bottom="0.75" header="0.3" footer="0.3"/>
  <pageSetup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48"/>
  <sheetViews>
    <sheetView topLeftCell="B1" workbookViewId="0">
      <selection activeCell="G21" sqref="G21"/>
    </sheetView>
  </sheetViews>
  <sheetFormatPr defaultRowHeight="15" x14ac:dyDescent="0.25"/>
  <cols>
    <col min="1" max="1" width="13.140625" hidden="1" customWidth="1"/>
    <col min="4" max="4" width="10.28515625" customWidth="1"/>
    <col min="5" max="5" width="12.85546875" bestFit="1" customWidth="1"/>
    <col min="6" max="6" width="5.7109375" customWidth="1"/>
    <col min="7" max="7" width="15.5703125" customWidth="1"/>
    <col min="8" max="9" width="8.85546875" hidden="1" customWidth="1"/>
    <col min="10" max="19" width="8.85546875" customWidth="1"/>
  </cols>
  <sheetData>
    <row r="1" spans="1:21" ht="15.75" thickBot="1" x14ac:dyDescent="0.3">
      <c r="A1" s="12" t="s">
        <v>9</v>
      </c>
      <c r="B1" s="12" t="s">
        <v>0</v>
      </c>
      <c r="C1" s="12" t="s">
        <v>1</v>
      </c>
      <c r="D1" s="12" t="s">
        <v>2</v>
      </c>
      <c r="E1" s="12"/>
      <c r="F1" s="12" t="s">
        <v>4</v>
      </c>
      <c r="G1" s="12"/>
      <c r="H1" s="12" t="s">
        <v>8</v>
      </c>
      <c r="I1" s="12" t="s">
        <v>5</v>
      </c>
    </row>
    <row r="2" spans="1:21" x14ac:dyDescent="0.25">
      <c r="A2" s="3" t="s">
        <v>6</v>
      </c>
      <c r="B2" s="4">
        <v>1</v>
      </c>
      <c r="C2" s="27">
        <v>42857</v>
      </c>
      <c r="D2" s="4">
        <v>700</v>
      </c>
      <c r="E2" s="35" t="s">
        <v>6</v>
      </c>
      <c r="F2" s="35"/>
      <c r="G2" s="36" t="s">
        <v>13</v>
      </c>
      <c r="H2" s="14"/>
      <c r="I2" s="5"/>
      <c r="L2" s="2"/>
      <c r="M2" s="2">
        <v>1</v>
      </c>
      <c r="N2" s="2">
        <v>2</v>
      </c>
      <c r="O2" s="2">
        <v>3</v>
      </c>
      <c r="P2" s="2">
        <v>4</v>
      </c>
      <c r="Q2" s="2">
        <v>5</v>
      </c>
      <c r="R2" s="2">
        <v>6</v>
      </c>
      <c r="S2" s="2">
        <v>7</v>
      </c>
      <c r="T2" s="2">
        <v>8</v>
      </c>
    </row>
    <row r="3" spans="1:21" x14ac:dyDescent="0.25">
      <c r="A3" s="6"/>
      <c r="B3" s="2"/>
      <c r="C3" s="28"/>
      <c r="D3" s="7">
        <v>800</v>
      </c>
      <c r="E3" s="37" t="s">
        <v>12</v>
      </c>
      <c r="F3" s="37"/>
      <c r="G3" s="38" t="s">
        <v>25</v>
      </c>
      <c r="I3" s="8"/>
      <c r="L3" t="s">
        <v>26</v>
      </c>
      <c r="M3" s="2" t="s">
        <v>27</v>
      </c>
      <c r="N3" s="2" t="s">
        <v>30</v>
      </c>
      <c r="O3" t="s">
        <v>29</v>
      </c>
      <c r="P3" t="s">
        <v>28</v>
      </c>
      <c r="Q3" t="s">
        <v>27</v>
      </c>
      <c r="R3" t="s">
        <v>30</v>
      </c>
      <c r="S3" t="s">
        <v>29</v>
      </c>
      <c r="T3" t="s">
        <v>28</v>
      </c>
    </row>
    <row r="4" spans="1:21" ht="15.75" thickBot="1" x14ac:dyDescent="0.3">
      <c r="A4" s="9"/>
      <c r="B4" s="15"/>
      <c r="C4" s="29"/>
      <c r="D4" s="10">
        <v>900</v>
      </c>
      <c r="E4" s="39" t="s">
        <v>7</v>
      </c>
      <c r="F4" s="39"/>
      <c r="G4" s="40" t="s">
        <v>25</v>
      </c>
      <c r="H4" s="16"/>
      <c r="I4" s="11"/>
      <c r="L4" t="s">
        <v>30</v>
      </c>
      <c r="M4" s="2" t="s">
        <v>29</v>
      </c>
      <c r="N4" s="2" t="s">
        <v>26</v>
      </c>
      <c r="O4" t="s">
        <v>27</v>
      </c>
      <c r="P4" t="s">
        <v>28</v>
      </c>
      <c r="Q4" t="s">
        <v>26</v>
      </c>
      <c r="R4" t="s">
        <v>29</v>
      </c>
      <c r="S4" t="s">
        <v>28</v>
      </c>
      <c r="T4" t="s">
        <v>27</v>
      </c>
    </row>
    <row r="5" spans="1:21" x14ac:dyDescent="0.25">
      <c r="A5" s="3" t="s">
        <v>6</v>
      </c>
      <c r="B5" s="4">
        <v>2</v>
      </c>
      <c r="C5" s="30">
        <f>C2+7</f>
        <v>42864</v>
      </c>
      <c r="D5" s="4">
        <v>700</v>
      </c>
      <c r="E5" s="41" t="s">
        <v>6</v>
      </c>
      <c r="F5" s="41"/>
      <c r="G5" s="42" t="s">
        <v>12</v>
      </c>
      <c r="H5" s="14"/>
      <c r="I5" s="5"/>
      <c r="K5" s="2"/>
      <c r="L5" t="s">
        <v>28</v>
      </c>
      <c r="M5" s="2" t="s">
        <v>29</v>
      </c>
      <c r="N5" s="2" t="s">
        <v>27</v>
      </c>
      <c r="O5" s="2" t="s">
        <v>26</v>
      </c>
      <c r="P5" s="2" t="s">
        <v>30</v>
      </c>
      <c r="Q5" s="2" t="s">
        <v>29</v>
      </c>
      <c r="R5" s="2" t="s">
        <v>27</v>
      </c>
      <c r="S5" s="2" t="s">
        <v>30</v>
      </c>
      <c r="T5" s="2" t="s">
        <v>26</v>
      </c>
    </row>
    <row r="6" spans="1:21" x14ac:dyDescent="0.25">
      <c r="A6" s="6"/>
      <c r="B6" s="2"/>
      <c r="C6" s="28"/>
      <c r="D6" s="7">
        <v>800</v>
      </c>
      <c r="E6" s="37" t="s">
        <v>25</v>
      </c>
      <c r="F6" s="37"/>
      <c r="G6" s="38" t="s">
        <v>13</v>
      </c>
      <c r="I6" s="8"/>
      <c r="K6" s="2"/>
      <c r="L6" t="s">
        <v>29</v>
      </c>
      <c r="M6" s="2" t="s">
        <v>30</v>
      </c>
      <c r="N6" s="2" t="s">
        <v>28</v>
      </c>
      <c r="O6" s="2" t="s">
        <v>27</v>
      </c>
      <c r="P6" s="2" t="s">
        <v>26</v>
      </c>
      <c r="Q6" s="2" t="s">
        <v>28</v>
      </c>
      <c r="R6" s="2" t="s">
        <v>30</v>
      </c>
      <c r="S6" s="2" t="s">
        <v>26</v>
      </c>
      <c r="T6" s="2" t="s">
        <v>27</v>
      </c>
      <c r="U6" s="2"/>
    </row>
    <row r="7" spans="1:21" ht="15.75" thickBot="1" x14ac:dyDescent="0.3">
      <c r="A7" s="9"/>
      <c r="B7" s="15"/>
      <c r="C7" s="29"/>
      <c r="D7" s="10">
        <v>900</v>
      </c>
      <c r="E7" s="39" t="s">
        <v>7</v>
      </c>
      <c r="F7" s="39"/>
      <c r="G7" s="40" t="s">
        <v>13</v>
      </c>
      <c r="H7" s="16"/>
      <c r="I7" s="11"/>
      <c r="K7" s="2"/>
      <c r="L7" t="s">
        <v>27</v>
      </c>
      <c r="M7" s="2" t="s">
        <v>26</v>
      </c>
      <c r="N7" s="2" t="s">
        <v>29</v>
      </c>
      <c r="O7" s="2" t="s">
        <v>28</v>
      </c>
      <c r="P7" s="2" t="s">
        <v>30</v>
      </c>
      <c r="Q7" s="2" t="s">
        <v>26</v>
      </c>
      <c r="R7" s="2" t="s">
        <v>28</v>
      </c>
      <c r="S7" s="2" t="s">
        <v>29</v>
      </c>
      <c r="T7" s="2" t="s">
        <v>30</v>
      </c>
      <c r="U7" s="2"/>
    </row>
    <row r="8" spans="1:21" x14ac:dyDescent="0.25">
      <c r="A8" s="3" t="s">
        <v>6</v>
      </c>
      <c r="B8" s="4">
        <v>3</v>
      </c>
      <c r="C8" s="30">
        <f>C5+7</f>
        <v>42871</v>
      </c>
      <c r="D8" s="4">
        <v>700</v>
      </c>
      <c r="E8" s="41" t="s">
        <v>25</v>
      </c>
      <c r="F8" s="41"/>
      <c r="G8" s="42" t="s">
        <v>6</v>
      </c>
      <c r="H8" s="14"/>
      <c r="I8" s="5"/>
      <c r="K8" s="2"/>
    </row>
    <row r="9" spans="1:21" x14ac:dyDescent="0.25">
      <c r="A9" s="6"/>
      <c r="B9" s="2"/>
      <c r="C9" s="28"/>
      <c r="D9" s="7">
        <v>800</v>
      </c>
      <c r="E9" s="37" t="s">
        <v>7</v>
      </c>
      <c r="F9" s="37"/>
      <c r="G9" s="38" t="s">
        <v>6</v>
      </c>
      <c r="I9" s="8"/>
      <c r="K9" s="2"/>
    </row>
    <row r="10" spans="1:21" ht="15.75" thickBot="1" x14ac:dyDescent="0.3">
      <c r="A10" s="9"/>
      <c r="B10" s="15"/>
      <c r="C10" s="29"/>
      <c r="D10" s="10">
        <v>900</v>
      </c>
      <c r="E10" s="39" t="s">
        <v>12</v>
      </c>
      <c r="F10" s="39"/>
      <c r="G10" s="40" t="s">
        <v>13</v>
      </c>
      <c r="H10" s="16"/>
      <c r="I10" s="11"/>
      <c r="K10" s="2"/>
    </row>
    <row r="11" spans="1:21" x14ac:dyDescent="0.25">
      <c r="A11" s="3" t="s">
        <v>6</v>
      </c>
      <c r="B11" s="4">
        <v>4</v>
      </c>
      <c r="C11" s="30">
        <f>C8+7</f>
        <v>42878</v>
      </c>
      <c r="D11" s="4">
        <v>700</v>
      </c>
      <c r="E11" s="37" t="s">
        <v>6</v>
      </c>
      <c r="F11" s="37"/>
      <c r="G11" s="38" t="s">
        <v>13</v>
      </c>
      <c r="H11" s="14"/>
      <c r="I11" s="5"/>
      <c r="K11" s="2"/>
      <c r="M11" s="2"/>
      <c r="N11" s="2"/>
      <c r="O11" s="2"/>
      <c r="P11" s="2"/>
      <c r="Q11" s="2"/>
      <c r="R11" s="2"/>
      <c r="S11" s="2"/>
      <c r="T11" s="2"/>
      <c r="U11" s="2"/>
    </row>
    <row r="12" spans="1:21" x14ac:dyDescent="0.25">
      <c r="A12" s="6"/>
      <c r="B12" s="2"/>
      <c r="C12" s="28"/>
      <c r="D12" s="7">
        <v>800</v>
      </c>
      <c r="E12" s="37" t="s">
        <v>12</v>
      </c>
      <c r="F12" s="37"/>
      <c r="G12" s="38" t="s">
        <v>7</v>
      </c>
      <c r="I12" s="8"/>
      <c r="K12" s="2"/>
    </row>
    <row r="13" spans="1:21" ht="15.75" thickBot="1" x14ac:dyDescent="0.3">
      <c r="A13" s="9"/>
      <c r="B13" s="15"/>
      <c r="C13" s="29"/>
      <c r="D13" s="10">
        <v>900</v>
      </c>
      <c r="E13" s="39" t="s">
        <v>25</v>
      </c>
      <c r="F13" s="39"/>
      <c r="G13" s="40" t="s">
        <v>7</v>
      </c>
      <c r="H13" s="16"/>
      <c r="I13" s="11"/>
      <c r="K13" s="2"/>
    </row>
    <row r="14" spans="1:21" x14ac:dyDescent="0.25">
      <c r="A14" s="3" t="s">
        <v>6</v>
      </c>
      <c r="B14" s="4">
        <v>5</v>
      </c>
      <c r="C14" s="30">
        <f>C11+7</f>
        <v>42885</v>
      </c>
      <c r="D14" s="4">
        <v>700</v>
      </c>
      <c r="E14" s="41" t="s">
        <v>6</v>
      </c>
      <c r="F14" s="41"/>
      <c r="G14" s="42" t="s">
        <v>12</v>
      </c>
      <c r="H14" s="14"/>
      <c r="I14" s="5"/>
    </row>
    <row r="15" spans="1:21" x14ac:dyDescent="0.25">
      <c r="A15" s="6"/>
      <c r="B15" s="2"/>
      <c r="C15" s="28"/>
      <c r="D15" s="7">
        <v>800</v>
      </c>
      <c r="E15" s="37" t="s">
        <v>25</v>
      </c>
      <c r="F15" s="37"/>
      <c r="G15" s="38" t="s">
        <v>12</v>
      </c>
      <c r="I15" s="8"/>
      <c r="L15" t="s">
        <v>31</v>
      </c>
      <c r="M15" s="2" t="s">
        <v>29</v>
      </c>
      <c r="N15" s="2" t="s">
        <v>27</v>
      </c>
      <c r="O15" s="2" t="s">
        <v>26</v>
      </c>
      <c r="P15" s="2" t="s">
        <v>28</v>
      </c>
      <c r="Q15" s="2" t="s">
        <v>30</v>
      </c>
      <c r="R15" s="2" t="s">
        <v>29</v>
      </c>
      <c r="S15" s="2" t="s">
        <v>27</v>
      </c>
    </row>
    <row r="16" spans="1:21" ht="15.75" thickBot="1" x14ac:dyDescent="0.3">
      <c r="A16" s="9"/>
      <c r="B16" s="15"/>
      <c r="C16" s="29"/>
      <c r="D16" s="10">
        <v>900</v>
      </c>
      <c r="E16" s="39" t="s">
        <v>7</v>
      </c>
      <c r="F16" s="39"/>
      <c r="G16" s="40" t="s">
        <v>13</v>
      </c>
      <c r="H16" s="16"/>
      <c r="I16" s="11"/>
    </row>
    <row r="17" spans="1:9" x14ac:dyDescent="0.25">
      <c r="A17" s="3" t="s">
        <v>7</v>
      </c>
      <c r="B17" s="4">
        <v>6</v>
      </c>
      <c r="C17" s="30">
        <f>C14+7</f>
        <v>42892</v>
      </c>
      <c r="D17" s="4">
        <v>700</v>
      </c>
      <c r="E17" s="41" t="s">
        <v>12</v>
      </c>
      <c r="F17" s="41"/>
      <c r="G17" s="42" t="s">
        <v>32</v>
      </c>
      <c r="H17" s="14"/>
      <c r="I17" s="5"/>
    </row>
    <row r="18" spans="1:9" x14ac:dyDescent="0.25">
      <c r="A18" s="6"/>
      <c r="B18" s="2"/>
      <c r="C18" s="28"/>
      <c r="D18" s="7">
        <v>800</v>
      </c>
      <c r="E18" s="37" t="s">
        <v>6</v>
      </c>
      <c r="F18" s="37"/>
      <c r="G18" s="38" t="s">
        <v>25</v>
      </c>
      <c r="I18" s="8"/>
    </row>
    <row r="19" spans="1:9" ht="15.75" thickBot="1" x14ac:dyDescent="0.3">
      <c r="A19" s="9"/>
      <c r="B19" s="16"/>
      <c r="C19" s="29"/>
      <c r="D19" s="10">
        <v>900</v>
      </c>
      <c r="E19" s="39" t="s">
        <v>13</v>
      </c>
      <c r="F19" s="39"/>
      <c r="G19" s="40" t="s">
        <v>25</v>
      </c>
      <c r="H19" s="16"/>
      <c r="I19" s="11"/>
    </row>
    <row r="20" spans="1:9" ht="15.75" thickBot="1" x14ac:dyDescent="0.3">
      <c r="A20" s="47"/>
      <c r="C20" s="33">
        <v>42899</v>
      </c>
      <c r="D20" s="34"/>
      <c r="E20" s="43" t="s">
        <v>33</v>
      </c>
      <c r="F20" s="43"/>
      <c r="G20" s="43"/>
      <c r="I20" s="8"/>
    </row>
    <row r="21" spans="1:9" ht="15.75" thickBot="1" x14ac:dyDescent="0.3">
      <c r="A21" t="s">
        <v>13</v>
      </c>
      <c r="B21" s="4">
        <v>7</v>
      </c>
      <c r="C21" s="30">
        <f>C20+7</f>
        <v>42906</v>
      </c>
      <c r="D21" s="4">
        <v>700</v>
      </c>
      <c r="E21" s="41" t="s">
        <v>12</v>
      </c>
      <c r="F21" s="41"/>
      <c r="G21" s="40" t="s">
        <v>13</v>
      </c>
      <c r="H21" s="14"/>
      <c r="I21" s="5"/>
    </row>
    <row r="22" spans="1:9" ht="15.75" thickBot="1" x14ac:dyDescent="0.3">
      <c r="C22" s="6"/>
      <c r="D22" s="7">
        <v>800</v>
      </c>
      <c r="E22" s="37" t="s">
        <v>25</v>
      </c>
      <c r="F22" s="37"/>
      <c r="G22" s="40" t="s">
        <v>13</v>
      </c>
      <c r="I22" s="8"/>
    </row>
    <row r="23" spans="1:9" ht="15.75" thickBot="1" x14ac:dyDescent="0.3">
      <c r="C23" s="29"/>
      <c r="D23" s="10">
        <v>900</v>
      </c>
      <c r="E23" s="39" t="s">
        <v>6</v>
      </c>
      <c r="F23" s="39"/>
      <c r="G23" s="40" t="s">
        <v>7</v>
      </c>
      <c r="H23" s="16"/>
      <c r="I23" s="11"/>
    </row>
    <row r="24" spans="1:9" ht="15.75" thickBot="1" x14ac:dyDescent="0.3">
      <c r="C24" s="44">
        <f>C21+7</f>
        <v>42913</v>
      </c>
      <c r="D24" s="45"/>
      <c r="E24" s="46" t="s">
        <v>34</v>
      </c>
      <c r="F24" s="46"/>
      <c r="G24" s="46"/>
    </row>
    <row r="25" spans="1:9" hidden="1" x14ac:dyDescent="0.25">
      <c r="C25" s="6"/>
      <c r="D25" s="7"/>
      <c r="E25" s="20"/>
      <c r="F25" s="20"/>
      <c r="G25" s="31"/>
    </row>
    <row r="26" spans="1:9" hidden="1" x14ac:dyDescent="0.25">
      <c r="C26" s="6"/>
      <c r="D26" s="7"/>
      <c r="E26" s="20"/>
      <c r="F26" s="20"/>
      <c r="G26" s="31"/>
    </row>
    <row r="27" spans="1:9" ht="15.75" hidden="1" thickBot="1" x14ac:dyDescent="0.3">
      <c r="B27" s="16"/>
      <c r="C27" s="6"/>
      <c r="D27" s="7"/>
      <c r="E27" s="20"/>
      <c r="F27" s="20"/>
      <c r="G27" s="31"/>
    </row>
    <row r="28" spans="1:9" ht="15.75" hidden="1" thickBot="1" x14ac:dyDescent="0.3">
      <c r="C28" s="9"/>
      <c r="D28" s="10"/>
      <c r="E28" s="26"/>
      <c r="F28" s="26"/>
      <c r="G28" s="32"/>
    </row>
    <row r="29" spans="1:9" x14ac:dyDescent="0.25">
      <c r="D29" s="1"/>
    </row>
    <row r="30" spans="1:9" x14ac:dyDescent="0.25">
      <c r="D30" s="1"/>
    </row>
    <row r="31" spans="1:9" x14ac:dyDescent="0.25">
      <c r="D31" s="1"/>
    </row>
    <row r="32" spans="1:9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1"/>
    </row>
    <row r="40" spans="4:4" x14ac:dyDescent="0.25">
      <c r="D40" s="1"/>
    </row>
    <row r="41" spans="4:4" x14ac:dyDescent="0.25">
      <c r="D41" s="1"/>
    </row>
    <row r="42" spans="4:4" x14ac:dyDescent="0.25">
      <c r="D42" s="1"/>
    </row>
    <row r="43" spans="4:4" x14ac:dyDescent="0.25">
      <c r="D43" s="1"/>
    </row>
    <row r="44" spans="4:4" x14ac:dyDescent="0.25">
      <c r="D44" s="1"/>
    </row>
    <row r="45" spans="4:4" x14ac:dyDescent="0.25">
      <c r="D45" s="1"/>
    </row>
    <row r="46" spans="4:4" x14ac:dyDescent="0.25">
      <c r="D46" s="1"/>
    </row>
    <row r="47" spans="4:4" x14ac:dyDescent="0.25">
      <c r="D47" s="1"/>
    </row>
    <row r="48" spans="4:4" x14ac:dyDescent="0.25">
      <c r="D48" s="1"/>
    </row>
  </sheetData>
  <pageMargins left="0.7" right="0.7" top="0.75" bottom="0.75" header="0.3" footer="0.3"/>
  <pageSetup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9"/>
  <sheetViews>
    <sheetView workbookViewId="0">
      <selection activeCell="K20" sqref="K20"/>
    </sheetView>
  </sheetViews>
  <sheetFormatPr defaultRowHeight="15" x14ac:dyDescent="0.25"/>
  <cols>
    <col min="3" max="3" width="10.42578125" bestFit="1" customWidth="1"/>
    <col min="5" max="5" width="2.7109375" customWidth="1"/>
  </cols>
  <sheetData>
    <row r="1" spans="1:6" ht="15.75" thickBot="1" x14ac:dyDescent="0.3">
      <c r="A1" s="51" t="s">
        <v>0</v>
      </c>
      <c r="B1" s="52" t="s">
        <v>1</v>
      </c>
      <c r="C1" s="52" t="s">
        <v>2</v>
      </c>
      <c r="D1" s="52" t="s">
        <v>3</v>
      </c>
      <c r="E1" s="52" t="s">
        <v>4</v>
      </c>
      <c r="F1" s="53" t="s">
        <v>3</v>
      </c>
    </row>
    <row r="2" spans="1:6" x14ac:dyDescent="0.25">
      <c r="A2" s="54">
        <v>1</v>
      </c>
      <c r="B2" s="17">
        <v>43046</v>
      </c>
      <c r="C2" s="4">
        <v>630</v>
      </c>
      <c r="D2" s="48" t="s">
        <v>90</v>
      </c>
      <c r="E2" s="48"/>
      <c r="F2" s="68" t="s">
        <v>90</v>
      </c>
    </row>
    <row r="3" spans="1:6" x14ac:dyDescent="0.25">
      <c r="A3" s="28"/>
      <c r="B3" s="2"/>
      <c r="C3" s="7">
        <v>730</v>
      </c>
      <c r="D3" s="49" t="s">
        <v>88</v>
      </c>
      <c r="E3" s="49"/>
      <c r="F3" s="62" t="s">
        <v>11</v>
      </c>
    </row>
    <row r="4" spans="1:6" ht="15.75" thickBot="1" x14ac:dyDescent="0.3">
      <c r="A4" s="29"/>
      <c r="B4" s="15"/>
      <c r="C4" s="10">
        <v>830</v>
      </c>
      <c r="D4" s="50" t="s">
        <v>89</v>
      </c>
      <c r="E4" s="50"/>
      <c r="F4" s="61" t="s">
        <v>91</v>
      </c>
    </row>
    <row r="5" spans="1:6" x14ac:dyDescent="0.25">
      <c r="A5" s="54">
        <v>2</v>
      </c>
      <c r="B5" s="13">
        <f>B2+7</f>
        <v>43053</v>
      </c>
      <c r="C5" s="4">
        <v>630</v>
      </c>
      <c r="D5" s="48" t="s">
        <v>90</v>
      </c>
      <c r="E5" s="48"/>
      <c r="F5" s="68" t="s">
        <v>90</v>
      </c>
    </row>
    <row r="6" spans="1:6" x14ac:dyDescent="0.25">
      <c r="A6" s="28"/>
      <c r="B6" s="2"/>
      <c r="C6" s="7">
        <v>730</v>
      </c>
      <c r="D6" s="49" t="s">
        <v>89</v>
      </c>
      <c r="E6" s="49"/>
      <c r="F6" s="62" t="s">
        <v>11</v>
      </c>
    </row>
    <row r="7" spans="1:6" ht="15.75" thickBot="1" x14ac:dyDescent="0.3">
      <c r="A7" s="29"/>
      <c r="B7" s="15"/>
      <c r="C7" s="10">
        <v>830</v>
      </c>
      <c r="D7" s="50" t="s">
        <v>88</v>
      </c>
      <c r="E7" s="50"/>
      <c r="F7" s="61" t="s">
        <v>91</v>
      </c>
    </row>
    <row r="8" spans="1:6" x14ac:dyDescent="0.25">
      <c r="A8" s="54">
        <v>3</v>
      </c>
      <c r="B8" s="13">
        <f>B5+7</f>
        <v>43060</v>
      </c>
      <c r="C8" s="4">
        <v>630</v>
      </c>
      <c r="D8" s="48" t="s">
        <v>90</v>
      </c>
      <c r="E8" s="48"/>
      <c r="F8" s="68" t="s">
        <v>90</v>
      </c>
    </row>
    <row r="9" spans="1:6" x14ac:dyDescent="0.25">
      <c r="A9" s="28"/>
      <c r="B9" s="2"/>
      <c r="C9" s="7">
        <v>730</v>
      </c>
      <c r="D9" s="49" t="s">
        <v>88</v>
      </c>
      <c r="E9" s="49"/>
      <c r="F9" s="62" t="s">
        <v>89</v>
      </c>
    </row>
    <row r="10" spans="1:6" ht="15.75" thickBot="1" x14ac:dyDescent="0.3">
      <c r="A10" s="29"/>
      <c r="B10" s="15"/>
      <c r="C10" s="10">
        <v>830</v>
      </c>
      <c r="D10" s="50" t="s">
        <v>91</v>
      </c>
      <c r="E10" s="50"/>
      <c r="F10" s="61" t="s">
        <v>11</v>
      </c>
    </row>
    <row r="11" spans="1:6" x14ac:dyDescent="0.25">
      <c r="A11" s="54">
        <v>4</v>
      </c>
      <c r="B11" s="13">
        <f>B8+7</f>
        <v>43067</v>
      </c>
      <c r="C11" s="4">
        <v>630</v>
      </c>
      <c r="D11" s="48" t="s">
        <v>90</v>
      </c>
      <c r="E11" s="48"/>
      <c r="F11" s="68" t="s">
        <v>90</v>
      </c>
    </row>
    <row r="12" spans="1:6" x14ac:dyDescent="0.25">
      <c r="A12" s="28"/>
      <c r="B12" s="2"/>
      <c r="C12" s="7">
        <v>730</v>
      </c>
      <c r="D12" s="49" t="s">
        <v>88</v>
      </c>
      <c r="E12" s="49"/>
      <c r="F12" s="62" t="s">
        <v>11</v>
      </c>
    </row>
    <row r="13" spans="1:6" ht="15.75" thickBot="1" x14ac:dyDescent="0.3">
      <c r="A13" s="29"/>
      <c r="B13" s="15"/>
      <c r="C13" s="10">
        <v>830</v>
      </c>
      <c r="D13" s="63" t="s">
        <v>89</v>
      </c>
      <c r="E13" s="50"/>
      <c r="F13" s="56" t="s">
        <v>91</v>
      </c>
    </row>
    <row r="14" spans="1:6" x14ac:dyDescent="0.25">
      <c r="A14" s="54">
        <v>5</v>
      </c>
      <c r="B14" s="13">
        <f>B11+7</f>
        <v>43074</v>
      </c>
      <c r="C14" s="4">
        <v>630</v>
      </c>
      <c r="D14" s="48" t="s">
        <v>90</v>
      </c>
      <c r="E14" s="48"/>
      <c r="F14" s="68" t="s">
        <v>90</v>
      </c>
    </row>
    <row r="15" spans="1:6" x14ac:dyDescent="0.25">
      <c r="A15" s="28"/>
      <c r="B15" s="2"/>
      <c r="C15" s="7">
        <v>730</v>
      </c>
      <c r="D15" s="49" t="s">
        <v>89</v>
      </c>
      <c r="E15" s="49"/>
      <c r="F15" s="62" t="s">
        <v>11</v>
      </c>
    </row>
    <row r="16" spans="1:6" ht="15.75" thickBot="1" x14ac:dyDescent="0.3">
      <c r="A16" s="29"/>
      <c r="B16" s="15"/>
      <c r="C16" s="10">
        <v>830</v>
      </c>
      <c r="D16" s="50" t="s">
        <v>88</v>
      </c>
      <c r="E16" s="50"/>
      <c r="F16" s="61" t="s">
        <v>91</v>
      </c>
    </row>
    <row r="17" spans="1:12" x14ac:dyDescent="0.25">
      <c r="A17" s="54">
        <v>6</v>
      </c>
      <c r="B17" s="13">
        <f>B14+7</f>
        <v>43081</v>
      </c>
      <c r="C17" s="4">
        <v>630</v>
      </c>
      <c r="D17" s="48" t="s">
        <v>90</v>
      </c>
      <c r="E17" s="48"/>
      <c r="F17" s="68" t="s">
        <v>90</v>
      </c>
    </row>
    <row r="18" spans="1:12" x14ac:dyDescent="0.25">
      <c r="A18" s="28"/>
      <c r="B18" s="2"/>
      <c r="C18" s="7">
        <v>730</v>
      </c>
      <c r="D18" s="49" t="s">
        <v>88</v>
      </c>
      <c r="E18" s="49"/>
      <c r="F18" s="55" t="s">
        <v>89</v>
      </c>
    </row>
    <row r="19" spans="1:12" ht="15.75" thickBot="1" x14ac:dyDescent="0.3">
      <c r="A19" s="9"/>
      <c r="B19" s="15"/>
      <c r="C19" s="10">
        <v>830</v>
      </c>
      <c r="D19" s="50" t="s">
        <v>91</v>
      </c>
      <c r="E19" s="50"/>
      <c r="F19" s="56" t="s">
        <v>11</v>
      </c>
    </row>
    <row r="20" spans="1:12" ht="15.75" thickBot="1" x14ac:dyDescent="0.3">
      <c r="A20" s="54">
        <v>7</v>
      </c>
      <c r="B20" s="13">
        <f>B17+7</f>
        <v>43088</v>
      </c>
      <c r="C20" s="4">
        <v>630</v>
      </c>
      <c r="D20" s="14"/>
      <c r="E20" s="14"/>
      <c r="F20" s="68"/>
    </row>
    <row r="21" spans="1:12" x14ac:dyDescent="0.25">
      <c r="A21" s="6"/>
      <c r="C21" s="7">
        <v>730</v>
      </c>
      <c r="D21" s="49"/>
      <c r="E21" s="48" t="s">
        <v>87</v>
      </c>
      <c r="F21" s="55"/>
    </row>
    <row r="22" spans="1:12" ht="15.75" thickBot="1" x14ac:dyDescent="0.3">
      <c r="A22" s="9"/>
      <c r="B22" s="16"/>
      <c r="C22" s="10">
        <v>830</v>
      </c>
      <c r="D22" s="50"/>
      <c r="E22" s="50"/>
      <c r="F22" s="56"/>
    </row>
    <row r="23" spans="1:12" x14ac:dyDescent="0.25">
      <c r="B23" s="92"/>
      <c r="C23" s="7"/>
      <c r="D23" s="49" t="s">
        <v>92</v>
      </c>
      <c r="E23" s="49"/>
      <c r="F23" s="49" t="s">
        <v>93</v>
      </c>
    </row>
    <row r="24" spans="1:12" x14ac:dyDescent="0.25">
      <c r="C24" s="7" t="s">
        <v>11</v>
      </c>
      <c r="D24" s="49">
        <v>5</v>
      </c>
      <c r="E24" s="49"/>
      <c r="F24" s="49">
        <v>0</v>
      </c>
      <c r="L24" s="2"/>
    </row>
    <row r="25" spans="1:12" x14ac:dyDescent="0.25">
      <c r="C25" s="7" t="s">
        <v>89</v>
      </c>
      <c r="D25" s="49">
        <v>2</v>
      </c>
      <c r="E25" s="49"/>
      <c r="F25" s="49">
        <v>3</v>
      </c>
    </row>
    <row r="26" spans="1:12" x14ac:dyDescent="0.25">
      <c r="A26" s="7"/>
      <c r="B26" s="92"/>
      <c r="C26" s="7" t="s">
        <v>94</v>
      </c>
      <c r="D26" s="49">
        <v>3</v>
      </c>
      <c r="E26" s="49"/>
      <c r="F26" s="49">
        <v>2</v>
      </c>
    </row>
    <row r="27" spans="1:12" x14ac:dyDescent="0.25">
      <c r="C27" s="7" t="s">
        <v>47</v>
      </c>
      <c r="D27" s="49">
        <v>0</v>
      </c>
      <c r="E27" s="49"/>
      <c r="F27" s="49">
        <v>5</v>
      </c>
    </row>
    <row r="28" spans="1:12" x14ac:dyDescent="0.25">
      <c r="C28" s="7"/>
      <c r="D28" s="49"/>
      <c r="E28" s="49"/>
      <c r="F28" s="49"/>
    </row>
    <row r="29" spans="1:12" x14ac:dyDescent="0.25">
      <c r="C29" s="7"/>
      <c r="D29" s="49"/>
      <c r="E29" s="49"/>
      <c r="F29" s="49"/>
    </row>
  </sheetData>
  <pageMargins left="0.7" right="0.7" top="0.75" bottom="0.75" header="0.3" footer="0.3"/>
  <pageSetup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49"/>
  <sheetViews>
    <sheetView workbookViewId="0">
      <selection activeCell="K20" sqref="K20"/>
    </sheetView>
  </sheetViews>
  <sheetFormatPr defaultRowHeight="15" x14ac:dyDescent="0.25"/>
  <cols>
    <col min="1" max="1" width="8.7109375" bestFit="1" customWidth="1"/>
    <col min="3" max="3" width="10.7109375" bestFit="1" customWidth="1"/>
    <col min="4" max="4" width="10.28515625" customWidth="1"/>
    <col min="5" max="5" width="12.85546875" bestFit="1" customWidth="1"/>
    <col min="6" max="6" width="4.28515625" customWidth="1"/>
    <col min="7" max="7" width="15.5703125" customWidth="1"/>
    <col min="8" max="9" width="8.85546875" hidden="1" customWidth="1"/>
    <col min="10" max="11" width="8.85546875" customWidth="1"/>
    <col min="12" max="12" width="9.85546875" bestFit="1" customWidth="1"/>
    <col min="13" max="19" width="8.85546875" customWidth="1"/>
  </cols>
  <sheetData>
    <row r="1" spans="1:20" ht="15.75" thickBot="1" x14ac:dyDescent="0.3">
      <c r="A1" s="12" t="s">
        <v>99</v>
      </c>
      <c r="B1" s="51" t="s">
        <v>0</v>
      </c>
      <c r="C1" s="52" t="s">
        <v>1</v>
      </c>
      <c r="D1" s="52" t="s">
        <v>2</v>
      </c>
      <c r="E1" s="52" t="s">
        <v>3</v>
      </c>
      <c r="F1" s="52" t="s">
        <v>4</v>
      </c>
      <c r="G1" s="53" t="s">
        <v>3</v>
      </c>
      <c r="H1" s="12" t="s">
        <v>8</v>
      </c>
      <c r="I1" s="12" t="s">
        <v>5</v>
      </c>
      <c r="M1">
        <v>1</v>
      </c>
      <c r="N1">
        <v>2</v>
      </c>
      <c r="O1">
        <v>3</v>
      </c>
      <c r="P1">
        <v>4</v>
      </c>
      <c r="Q1">
        <v>5</v>
      </c>
      <c r="R1">
        <v>6</v>
      </c>
      <c r="S1">
        <v>7</v>
      </c>
    </row>
    <row r="2" spans="1:20" x14ac:dyDescent="0.25">
      <c r="A2" s="3" t="s">
        <v>6</v>
      </c>
      <c r="B2" s="54">
        <v>1</v>
      </c>
      <c r="C2" s="17">
        <v>43116</v>
      </c>
      <c r="D2" s="4">
        <v>630</v>
      </c>
      <c r="E2" s="95" t="s">
        <v>6</v>
      </c>
      <c r="F2" s="48"/>
      <c r="G2" s="59" t="s">
        <v>89</v>
      </c>
      <c r="H2" s="14"/>
      <c r="I2" s="5"/>
      <c r="L2" s="69" t="s">
        <v>26</v>
      </c>
      <c r="M2" s="69" t="s">
        <v>58</v>
      </c>
      <c r="N2" s="69" t="s">
        <v>29</v>
      </c>
      <c r="O2" s="69" t="s">
        <v>95</v>
      </c>
      <c r="P2" s="69" t="s">
        <v>62</v>
      </c>
      <c r="Q2" s="69" t="s">
        <v>47</v>
      </c>
      <c r="R2" s="69" t="s">
        <v>58</v>
      </c>
      <c r="S2" s="69" t="s">
        <v>29</v>
      </c>
    </row>
    <row r="3" spans="1:20" x14ac:dyDescent="0.25">
      <c r="A3" s="6"/>
      <c r="B3" s="28"/>
      <c r="C3" s="2"/>
      <c r="D3" s="7">
        <v>730</v>
      </c>
      <c r="E3" s="96" t="s">
        <v>94</v>
      </c>
      <c r="G3" s="62" t="s">
        <v>11</v>
      </c>
      <c r="I3" s="8"/>
      <c r="L3" s="69" t="s">
        <v>11</v>
      </c>
      <c r="M3" s="69" t="s">
        <v>62</v>
      </c>
      <c r="N3" s="69" t="s">
        <v>58</v>
      </c>
      <c r="O3" s="69" t="s">
        <v>26</v>
      </c>
      <c r="P3" s="69" t="s">
        <v>47</v>
      </c>
      <c r="Q3" s="69" t="s">
        <v>29</v>
      </c>
      <c r="R3" s="69" t="s">
        <v>62</v>
      </c>
      <c r="S3" s="69" t="s">
        <v>58</v>
      </c>
    </row>
    <row r="4" spans="1:20" ht="15.75" thickBot="1" x14ac:dyDescent="0.3">
      <c r="A4" s="9"/>
      <c r="B4" s="29"/>
      <c r="C4" s="15"/>
      <c r="D4" s="10">
        <v>830</v>
      </c>
      <c r="E4" s="101" t="s">
        <v>25</v>
      </c>
      <c r="F4" s="50"/>
      <c r="G4" s="56" t="s">
        <v>88</v>
      </c>
      <c r="H4" s="16"/>
      <c r="I4" s="11"/>
      <c r="L4" s="69" t="s">
        <v>47</v>
      </c>
      <c r="M4" s="69" t="s">
        <v>29</v>
      </c>
      <c r="N4" s="69" t="s">
        <v>62</v>
      </c>
      <c r="O4" s="69" t="s">
        <v>58</v>
      </c>
      <c r="P4" s="69" t="s">
        <v>95</v>
      </c>
      <c r="Q4" s="69" t="s">
        <v>26</v>
      </c>
      <c r="R4" s="69" t="s">
        <v>29</v>
      </c>
      <c r="S4" s="69" t="s">
        <v>62</v>
      </c>
      <c r="T4" s="2"/>
    </row>
    <row r="5" spans="1:20" x14ac:dyDescent="0.25">
      <c r="A5" s="3" t="s">
        <v>89</v>
      </c>
      <c r="B5" s="54">
        <v>2</v>
      </c>
      <c r="C5" s="13">
        <f>C2+7</f>
        <v>43123</v>
      </c>
      <c r="D5" s="4">
        <v>630</v>
      </c>
      <c r="E5" s="102" t="s">
        <v>11</v>
      </c>
      <c r="F5" s="48"/>
      <c r="G5" s="93" t="s">
        <v>89</v>
      </c>
      <c r="H5" s="14"/>
      <c r="I5" s="5"/>
      <c r="K5" s="2"/>
      <c r="L5" s="69" t="s">
        <v>29</v>
      </c>
      <c r="M5" s="69" t="s">
        <v>47</v>
      </c>
      <c r="N5" s="69" t="s">
        <v>26</v>
      </c>
      <c r="O5" s="69" t="s">
        <v>62</v>
      </c>
      <c r="P5" s="69" t="s">
        <v>58</v>
      </c>
      <c r="Q5" s="69" t="s">
        <v>95</v>
      </c>
      <c r="R5" s="69" t="s">
        <v>47</v>
      </c>
      <c r="S5" s="69" t="s">
        <v>26</v>
      </c>
    </row>
    <row r="6" spans="1:20" x14ac:dyDescent="0.25">
      <c r="A6" s="6"/>
      <c r="B6" s="28"/>
      <c r="C6" s="2"/>
      <c r="D6" s="7">
        <v>730</v>
      </c>
      <c r="E6" s="96" t="s">
        <v>6</v>
      </c>
      <c r="F6" s="49"/>
      <c r="G6" s="62" t="s">
        <v>25</v>
      </c>
      <c r="I6" s="8"/>
      <c r="K6" s="2"/>
      <c r="L6" s="69" t="s">
        <v>58</v>
      </c>
      <c r="M6" s="69" t="s">
        <v>26</v>
      </c>
      <c r="N6" s="69" t="s">
        <v>95</v>
      </c>
      <c r="O6" s="69" t="s">
        <v>47</v>
      </c>
      <c r="P6" s="69" t="s">
        <v>29</v>
      </c>
      <c r="Q6" s="69" t="s">
        <v>62</v>
      </c>
      <c r="R6" s="69" t="s">
        <v>26</v>
      </c>
      <c r="S6" s="69" t="s">
        <v>95</v>
      </c>
    </row>
    <row r="7" spans="1:20" ht="15.75" thickBot="1" x14ac:dyDescent="0.3">
      <c r="A7" s="9"/>
      <c r="B7" s="29"/>
      <c r="C7" s="15"/>
      <c r="D7" s="10">
        <v>830</v>
      </c>
      <c r="E7" s="97" t="s">
        <v>88</v>
      </c>
      <c r="F7" s="50"/>
      <c r="G7" s="61" t="s">
        <v>94</v>
      </c>
      <c r="H7" s="16"/>
      <c r="I7" s="11"/>
      <c r="K7" s="2"/>
      <c r="L7" s="69" t="s">
        <v>62</v>
      </c>
      <c r="M7" s="69" t="s">
        <v>95</v>
      </c>
      <c r="N7" s="69" t="s">
        <v>47</v>
      </c>
      <c r="O7" s="69" t="s">
        <v>29</v>
      </c>
      <c r="P7" s="69" t="s">
        <v>26</v>
      </c>
      <c r="Q7" s="69" t="s">
        <v>58</v>
      </c>
      <c r="R7" s="69" t="s">
        <v>95</v>
      </c>
      <c r="S7" s="69" t="s">
        <v>47</v>
      </c>
    </row>
    <row r="8" spans="1:20" x14ac:dyDescent="0.25">
      <c r="A8" s="3" t="s">
        <v>6</v>
      </c>
      <c r="B8" s="54">
        <v>3</v>
      </c>
      <c r="C8" s="13">
        <f>C5+7</f>
        <v>43130</v>
      </c>
      <c r="D8" s="4">
        <v>630</v>
      </c>
      <c r="E8" s="95" t="s">
        <v>6</v>
      </c>
      <c r="F8" s="48"/>
      <c r="G8" s="59" t="s">
        <v>11</v>
      </c>
      <c r="H8" s="14"/>
      <c r="I8" s="5"/>
      <c r="K8" s="2"/>
      <c r="M8" s="2"/>
      <c r="N8" s="2"/>
    </row>
    <row r="9" spans="1:20" x14ac:dyDescent="0.25">
      <c r="A9" s="6"/>
      <c r="B9" s="28"/>
      <c r="C9" s="2"/>
      <c r="D9" s="7">
        <v>730</v>
      </c>
      <c r="E9" s="103" t="s">
        <v>89</v>
      </c>
      <c r="F9" s="49"/>
      <c r="G9" s="55" t="s">
        <v>88</v>
      </c>
      <c r="I9" s="8"/>
      <c r="K9" s="2">
        <v>6</v>
      </c>
      <c r="L9">
        <v>630</v>
      </c>
    </row>
    <row r="10" spans="1:20" ht="15.75" thickBot="1" x14ac:dyDescent="0.3">
      <c r="A10" s="9"/>
      <c r="B10" s="29"/>
      <c r="C10" s="15"/>
      <c r="D10" s="10">
        <v>830</v>
      </c>
      <c r="E10" s="101" t="s">
        <v>25</v>
      </c>
      <c r="F10" s="50"/>
      <c r="G10" s="56" t="s">
        <v>94</v>
      </c>
      <c r="H10" s="16"/>
      <c r="I10" s="11"/>
      <c r="K10" s="2">
        <v>7</v>
      </c>
      <c r="L10">
        <v>715</v>
      </c>
    </row>
    <row r="11" spans="1:20" x14ac:dyDescent="0.25">
      <c r="A11" s="3" t="s">
        <v>88</v>
      </c>
      <c r="B11" s="54">
        <v>4</v>
      </c>
      <c r="C11" s="13">
        <f>C8+7</f>
        <v>43137</v>
      </c>
      <c r="D11" s="4">
        <v>630</v>
      </c>
      <c r="E11" s="103" t="s">
        <v>11</v>
      </c>
      <c r="F11" s="49"/>
      <c r="G11" s="94" t="s">
        <v>88</v>
      </c>
      <c r="H11" s="14"/>
      <c r="I11" s="5"/>
      <c r="K11" s="2">
        <v>8</v>
      </c>
      <c r="L11" s="184">
        <v>8</v>
      </c>
      <c r="M11" s="49"/>
      <c r="N11" s="49"/>
      <c r="O11" s="49"/>
    </row>
    <row r="12" spans="1:20" x14ac:dyDescent="0.25">
      <c r="A12" s="6"/>
      <c r="B12" s="28"/>
      <c r="C12" s="2"/>
      <c r="D12" s="7">
        <v>730</v>
      </c>
      <c r="E12" s="96" t="s">
        <v>6</v>
      </c>
      <c r="F12" s="49"/>
      <c r="G12" s="62" t="s">
        <v>94</v>
      </c>
      <c r="I12" s="8"/>
      <c r="K12" s="2">
        <v>9</v>
      </c>
      <c r="L12">
        <v>845</v>
      </c>
      <c r="M12" s="49"/>
      <c r="O12" s="49"/>
    </row>
    <row r="13" spans="1:20" ht="15.75" thickBot="1" x14ac:dyDescent="0.3">
      <c r="A13" s="9"/>
      <c r="B13" s="29"/>
      <c r="C13" s="15"/>
      <c r="D13" s="10">
        <v>830</v>
      </c>
      <c r="E13" s="97" t="s">
        <v>25</v>
      </c>
      <c r="F13" s="50"/>
      <c r="G13" s="61" t="s">
        <v>89</v>
      </c>
      <c r="H13" s="16"/>
      <c r="I13" s="11"/>
      <c r="K13" s="2"/>
      <c r="M13" s="49"/>
      <c r="N13" s="49"/>
      <c r="O13" s="49"/>
    </row>
    <row r="14" spans="1:20" x14ac:dyDescent="0.25">
      <c r="A14" s="3" t="s">
        <v>6</v>
      </c>
      <c r="B14" s="54">
        <v>5</v>
      </c>
      <c r="C14" s="13">
        <f>C11+7</f>
        <v>43144</v>
      </c>
      <c r="D14" s="4">
        <v>630</v>
      </c>
      <c r="E14" s="103" t="s">
        <v>6</v>
      </c>
      <c r="F14" s="49"/>
      <c r="G14" s="55" t="s">
        <v>88</v>
      </c>
      <c r="H14" s="14"/>
      <c r="I14" s="5"/>
    </row>
    <row r="15" spans="1:20" x14ac:dyDescent="0.25">
      <c r="A15" s="6"/>
      <c r="B15" s="28"/>
      <c r="C15" s="2"/>
      <c r="D15" s="7">
        <v>730</v>
      </c>
      <c r="E15" s="96" t="s">
        <v>25</v>
      </c>
      <c r="F15" s="49"/>
      <c r="G15" s="62" t="s">
        <v>11</v>
      </c>
      <c r="I15" s="8"/>
    </row>
    <row r="16" spans="1:20" ht="15.75" thickBot="1" x14ac:dyDescent="0.3">
      <c r="A16" s="9"/>
      <c r="B16" s="29"/>
      <c r="C16" s="15"/>
      <c r="D16" s="10">
        <v>830</v>
      </c>
      <c r="E16" s="97" t="s">
        <v>94</v>
      </c>
      <c r="F16" s="50"/>
      <c r="G16" s="61" t="s">
        <v>89</v>
      </c>
      <c r="H16" s="16"/>
      <c r="I16" s="11"/>
    </row>
    <row r="17" spans="1:14" x14ac:dyDescent="0.25">
      <c r="A17" s="3" t="s">
        <v>6</v>
      </c>
      <c r="B17" s="54">
        <v>6</v>
      </c>
      <c r="C17" s="13">
        <f>C14+7</f>
        <v>43151</v>
      </c>
      <c r="D17" s="4">
        <v>630</v>
      </c>
      <c r="E17" s="95" t="s">
        <v>6</v>
      </c>
      <c r="F17" s="48"/>
      <c r="G17" s="59" t="s">
        <v>89</v>
      </c>
      <c r="H17" s="14"/>
      <c r="I17" s="5"/>
    </row>
    <row r="18" spans="1:14" x14ac:dyDescent="0.25">
      <c r="A18" s="6"/>
      <c r="B18" s="28"/>
      <c r="C18" s="2"/>
      <c r="D18" s="7">
        <v>730</v>
      </c>
      <c r="E18" s="96" t="s">
        <v>94</v>
      </c>
      <c r="G18" s="62" t="s">
        <v>11</v>
      </c>
      <c r="I18" s="8"/>
      <c r="L18" s="49"/>
      <c r="M18" s="49"/>
      <c r="N18" s="49"/>
    </row>
    <row r="19" spans="1:14" ht="15.75" thickBot="1" x14ac:dyDescent="0.3">
      <c r="A19" s="9"/>
      <c r="B19" s="9"/>
      <c r="C19" s="15"/>
      <c r="D19" s="10">
        <v>830</v>
      </c>
      <c r="E19" s="97" t="s">
        <v>25</v>
      </c>
      <c r="F19" s="50"/>
      <c r="G19" s="61" t="s">
        <v>88</v>
      </c>
      <c r="H19" s="16"/>
      <c r="I19" s="11"/>
    </row>
    <row r="20" spans="1:14" x14ac:dyDescent="0.25">
      <c r="A20" s="3" t="s">
        <v>89</v>
      </c>
      <c r="B20" s="54">
        <v>7</v>
      </c>
      <c r="C20" s="13">
        <f>C17+7</f>
        <v>43158</v>
      </c>
      <c r="D20" s="4">
        <v>630</v>
      </c>
      <c r="E20" s="98" t="s">
        <v>94</v>
      </c>
      <c r="F20" s="48"/>
      <c r="G20" s="59" t="s">
        <v>89</v>
      </c>
      <c r="H20" s="14"/>
      <c r="I20" s="5"/>
    </row>
    <row r="21" spans="1:14" x14ac:dyDescent="0.25">
      <c r="A21" s="6"/>
      <c r="B21" s="6"/>
      <c r="D21" s="7">
        <v>730</v>
      </c>
      <c r="E21" s="96" t="s">
        <v>6</v>
      </c>
      <c r="F21" s="49"/>
      <c r="G21" s="62" t="s">
        <v>25</v>
      </c>
      <c r="I21" s="8"/>
    </row>
    <row r="22" spans="1:14" ht="15.75" thickBot="1" x14ac:dyDescent="0.3">
      <c r="A22" s="9"/>
      <c r="B22" s="9"/>
      <c r="C22" s="16"/>
      <c r="D22" s="10">
        <v>830</v>
      </c>
      <c r="E22" s="97" t="s">
        <v>88</v>
      </c>
      <c r="F22" s="50"/>
      <c r="G22" s="61" t="s">
        <v>11</v>
      </c>
      <c r="H22" s="16"/>
      <c r="I22" s="11"/>
    </row>
    <row r="23" spans="1:14" x14ac:dyDescent="0.25">
      <c r="A23" s="3" t="s">
        <v>96</v>
      </c>
      <c r="B23" s="54">
        <v>8</v>
      </c>
      <c r="C23" s="99">
        <f>C20+7</f>
        <v>43165</v>
      </c>
      <c r="D23" s="100" t="s">
        <v>97</v>
      </c>
      <c r="E23" s="578" t="s">
        <v>98</v>
      </c>
      <c r="F23" s="579"/>
      <c r="G23" s="580"/>
    </row>
    <row r="24" spans="1:14" ht="15.75" thickBot="1" x14ac:dyDescent="0.3">
      <c r="A24" s="9"/>
      <c r="B24" s="9"/>
      <c r="C24" s="23"/>
      <c r="D24" s="66">
        <v>630</v>
      </c>
      <c r="E24" s="104" t="s">
        <v>94</v>
      </c>
      <c r="F24" s="64"/>
      <c r="G24" s="64" t="s">
        <v>6</v>
      </c>
    </row>
    <row r="25" spans="1:14" x14ac:dyDescent="0.25">
      <c r="D25" s="66">
        <v>715</v>
      </c>
      <c r="E25" s="104" t="s">
        <v>25</v>
      </c>
      <c r="F25" s="64"/>
      <c r="G25" s="64" t="s">
        <v>88</v>
      </c>
    </row>
    <row r="26" spans="1:14" x14ac:dyDescent="0.25">
      <c r="D26" s="66">
        <v>800</v>
      </c>
      <c r="E26" s="104" t="s">
        <v>11</v>
      </c>
      <c r="F26" s="64"/>
      <c r="G26" s="64" t="s">
        <v>94</v>
      </c>
    </row>
    <row r="27" spans="1:14" x14ac:dyDescent="0.25">
      <c r="D27" s="66">
        <v>845</v>
      </c>
      <c r="E27" s="104" t="s">
        <v>89</v>
      </c>
      <c r="F27" s="64"/>
      <c r="G27" s="64" t="s">
        <v>25</v>
      </c>
    </row>
    <row r="28" spans="1:14" x14ac:dyDescent="0.25">
      <c r="D28" s="66">
        <v>930</v>
      </c>
      <c r="E28" s="104" t="s">
        <v>11</v>
      </c>
      <c r="F28" s="64"/>
      <c r="G28" s="64" t="s">
        <v>89</v>
      </c>
    </row>
    <row r="29" spans="1:14" x14ac:dyDescent="0.25">
      <c r="D29" s="1"/>
    </row>
    <row r="30" spans="1:14" x14ac:dyDescent="0.25">
      <c r="D30" s="64" t="s">
        <v>38</v>
      </c>
      <c r="E30" s="64" t="s">
        <v>39</v>
      </c>
      <c r="F30" s="20" t="s">
        <v>40</v>
      </c>
    </row>
    <row r="31" spans="1:14" x14ac:dyDescent="0.25">
      <c r="C31" s="79" t="s">
        <v>11</v>
      </c>
      <c r="D31" s="20">
        <v>7</v>
      </c>
      <c r="E31" s="20">
        <v>0</v>
      </c>
      <c r="F31" s="20">
        <v>1</v>
      </c>
    </row>
    <row r="32" spans="1:14" x14ac:dyDescent="0.25">
      <c r="C32" s="18" t="s">
        <v>26</v>
      </c>
      <c r="D32" s="20">
        <v>1</v>
      </c>
      <c r="E32" s="20">
        <v>6</v>
      </c>
      <c r="F32" s="20">
        <v>5</v>
      </c>
    </row>
    <row r="33" spans="3:6" x14ac:dyDescent="0.25">
      <c r="C33" s="18" t="s">
        <v>89</v>
      </c>
      <c r="D33" s="20">
        <v>6</v>
      </c>
      <c r="E33" s="20">
        <v>1</v>
      </c>
      <c r="F33" s="20">
        <v>2</v>
      </c>
    </row>
    <row r="34" spans="3:6" x14ac:dyDescent="0.25">
      <c r="C34" s="18" t="s">
        <v>94</v>
      </c>
      <c r="D34" s="20">
        <v>2</v>
      </c>
      <c r="E34" s="20">
        <v>5</v>
      </c>
      <c r="F34" s="20">
        <v>4</v>
      </c>
    </row>
    <row r="35" spans="3:6" x14ac:dyDescent="0.25">
      <c r="C35" s="18" t="s">
        <v>29</v>
      </c>
      <c r="D35" s="20">
        <v>4</v>
      </c>
      <c r="E35" s="20">
        <v>3</v>
      </c>
      <c r="F35" s="20">
        <v>3</v>
      </c>
    </row>
    <row r="36" spans="3:6" x14ac:dyDescent="0.25">
      <c r="C36" s="18" t="s">
        <v>88</v>
      </c>
      <c r="D36" s="20">
        <v>1</v>
      </c>
      <c r="E36" s="20">
        <v>6</v>
      </c>
      <c r="F36" s="20">
        <v>5</v>
      </c>
    </row>
    <row r="37" spans="3:6" x14ac:dyDescent="0.25">
      <c r="D37" s="1">
        <f>SUM(D31:D36)</f>
        <v>21</v>
      </c>
      <c r="E37">
        <f>SUM(E31:E36)</f>
        <v>21</v>
      </c>
    </row>
    <row r="38" spans="3:6" x14ac:dyDescent="0.25">
      <c r="D38" s="1"/>
    </row>
    <row r="39" spans="3:6" x14ac:dyDescent="0.25">
      <c r="D39" s="1"/>
    </row>
    <row r="40" spans="3:6" x14ac:dyDescent="0.25">
      <c r="D40" s="1"/>
    </row>
    <row r="41" spans="3:6" x14ac:dyDescent="0.25">
      <c r="D41" s="1"/>
    </row>
    <row r="42" spans="3:6" x14ac:dyDescent="0.25">
      <c r="D42" s="1"/>
    </row>
    <row r="43" spans="3:6" x14ac:dyDescent="0.25">
      <c r="D43" s="1"/>
    </row>
    <row r="44" spans="3:6" x14ac:dyDescent="0.25">
      <c r="D44" s="1"/>
    </row>
    <row r="45" spans="3:6" x14ac:dyDescent="0.25">
      <c r="D45" s="1"/>
    </row>
    <row r="46" spans="3:6" x14ac:dyDescent="0.25">
      <c r="D46" s="1"/>
    </row>
    <row r="47" spans="3:6" x14ac:dyDescent="0.25">
      <c r="D47" s="1"/>
    </row>
    <row r="48" spans="3:6" x14ac:dyDescent="0.25">
      <c r="D48" s="1"/>
    </row>
    <row r="49" spans="4:4" x14ac:dyDescent="0.25">
      <c r="D49" s="1"/>
    </row>
  </sheetData>
  <mergeCells count="1">
    <mergeCell ref="E23:G23"/>
  </mergeCells>
  <pageMargins left="0.7" right="0.7" top="0.75" bottom="0.75" header="0.3" footer="0.3"/>
  <pageSetup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47FF5-3E39-4504-91C5-635072600701}">
  <dimension ref="A1:AG64"/>
  <sheetViews>
    <sheetView tabSelected="1" topLeftCell="A6" zoomScale="98" zoomScaleNormal="98" workbookViewId="0">
      <selection activeCell="A22" sqref="A22"/>
    </sheetView>
  </sheetViews>
  <sheetFormatPr defaultColWidth="9.140625" defaultRowHeight="12.75" x14ac:dyDescent="0.2"/>
  <cols>
    <col min="1" max="4" width="9.140625" style="218"/>
    <col min="5" max="5" width="10" style="218" bestFit="1" customWidth="1"/>
    <col min="6" max="6" width="10" style="218" hidden="1" customWidth="1"/>
    <col min="7" max="14" width="0" style="218" hidden="1" customWidth="1"/>
    <col min="15" max="15" width="22.28515625" style="218" hidden="1" customWidth="1"/>
    <col min="16" max="16" width="19.140625" style="218" hidden="1" customWidth="1"/>
    <col min="17" max="19" width="0" style="218" hidden="1" customWidth="1"/>
    <col min="20" max="16384" width="9.140625" style="218"/>
  </cols>
  <sheetData>
    <row r="1" spans="1:33" ht="13.5" hidden="1" thickBot="1" x14ac:dyDescent="0.25">
      <c r="D1" s="218" t="s">
        <v>346</v>
      </c>
      <c r="I1" s="233">
        <v>1</v>
      </c>
      <c r="J1" s="233">
        <v>2</v>
      </c>
      <c r="K1" s="233"/>
      <c r="L1" s="233">
        <v>3</v>
      </c>
      <c r="M1" s="233">
        <v>4</v>
      </c>
      <c r="N1" s="233">
        <v>5</v>
      </c>
      <c r="O1" s="233">
        <v>6</v>
      </c>
      <c r="P1" s="233">
        <v>7</v>
      </c>
      <c r="Q1" s="233">
        <v>8</v>
      </c>
      <c r="R1" s="233">
        <v>9</v>
      </c>
      <c r="S1" s="233">
        <v>0</v>
      </c>
    </row>
    <row r="2" spans="1:33" ht="13.5" hidden="1" thickBot="1" x14ac:dyDescent="0.25">
      <c r="A2" s="237" t="s">
        <v>1</v>
      </c>
      <c r="B2" s="237" t="s">
        <v>255</v>
      </c>
      <c r="C2" s="237" t="s">
        <v>254</v>
      </c>
      <c r="H2" s="218" t="s">
        <v>488</v>
      </c>
      <c r="I2" s="240" t="s">
        <v>398</v>
      </c>
      <c r="J2" s="241" t="s">
        <v>94</v>
      </c>
      <c r="K2" s="241"/>
      <c r="L2" s="239" t="s">
        <v>209</v>
      </c>
      <c r="M2" s="218" t="s">
        <v>209</v>
      </c>
      <c r="N2" s="242" t="s">
        <v>241</v>
      </c>
    </row>
    <row r="3" spans="1:33" ht="13.5" hidden="1" thickBot="1" x14ac:dyDescent="0.25">
      <c r="A3" s="284">
        <v>44670</v>
      </c>
      <c r="B3" s="304" t="s">
        <v>467</v>
      </c>
      <c r="G3" s="233"/>
      <c r="H3" s="218" t="s">
        <v>94</v>
      </c>
      <c r="I3" s="238" t="s">
        <v>209</v>
      </c>
      <c r="J3" s="242" t="s">
        <v>488</v>
      </c>
      <c r="K3" s="242"/>
      <c r="L3" s="218" t="s">
        <v>398</v>
      </c>
      <c r="M3" s="241" t="s">
        <v>241</v>
      </c>
      <c r="N3" s="239" t="s">
        <v>209</v>
      </c>
    </row>
    <row r="4" spans="1:33" ht="13.5" hidden="1" thickBot="1" x14ac:dyDescent="0.25">
      <c r="A4" s="283" t="s">
        <v>273</v>
      </c>
      <c r="B4" s="226"/>
      <c r="G4" s="233"/>
      <c r="H4" s="218" t="s">
        <v>398</v>
      </c>
      <c r="I4" s="241" t="s">
        <v>488</v>
      </c>
      <c r="J4" s="218" t="s">
        <v>241</v>
      </c>
      <c r="L4" s="238" t="s">
        <v>94</v>
      </c>
      <c r="M4" s="242" t="s">
        <v>209</v>
      </c>
      <c r="N4" s="240" t="s">
        <v>209</v>
      </c>
    </row>
    <row r="5" spans="1:33" ht="13.5" hidden="1" thickBot="1" x14ac:dyDescent="0.25">
      <c r="A5" s="283"/>
      <c r="B5" s="226"/>
      <c r="G5" s="233"/>
      <c r="H5" s="218" t="s">
        <v>209</v>
      </c>
      <c r="I5" s="239" t="s">
        <v>94</v>
      </c>
      <c r="J5" s="238" t="s">
        <v>209</v>
      </c>
      <c r="K5" s="238"/>
      <c r="L5" s="242" t="s">
        <v>241</v>
      </c>
      <c r="M5" s="240" t="s">
        <v>488</v>
      </c>
      <c r="N5" s="218" t="s">
        <v>398</v>
      </c>
    </row>
    <row r="6" spans="1:33" ht="15.75" thickBot="1" x14ac:dyDescent="0.3">
      <c r="A6" s="501"/>
      <c r="B6" s="502"/>
      <c r="C6" s="502"/>
      <c r="D6" s="502"/>
      <c r="E6" s="502"/>
      <c r="F6" s="504" t="s">
        <v>367</v>
      </c>
      <c r="G6" s="503"/>
      <c r="H6" s="503"/>
      <c r="I6" s="503"/>
      <c r="J6" s="503"/>
      <c r="K6" s="503"/>
      <c r="L6" s="503"/>
      <c r="M6" s="503"/>
      <c r="N6" s="503"/>
      <c r="O6" s="503"/>
      <c r="P6" s="503"/>
      <c r="Q6" s="503"/>
      <c r="R6" s="503"/>
    </row>
    <row r="7" spans="1:33" ht="16.5" thickTop="1" thickBot="1" x14ac:dyDescent="0.3">
      <c r="A7" s="505">
        <v>46028</v>
      </c>
      <c r="B7" s="506">
        <v>1</v>
      </c>
      <c r="C7" s="507">
        <v>700</v>
      </c>
      <c r="D7" s="507" t="s">
        <v>511</v>
      </c>
      <c r="E7" s="509" t="s">
        <v>488</v>
      </c>
      <c r="F7" s="510" t="s">
        <v>417</v>
      </c>
      <c r="G7" s="503"/>
      <c r="H7" s="503"/>
      <c r="I7" s="511" t="s">
        <v>415</v>
      </c>
      <c r="J7" s="512" t="s">
        <v>416</v>
      </c>
      <c r="K7" s="503"/>
      <c r="L7" s="513" t="s">
        <v>417</v>
      </c>
      <c r="M7" s="503"/>
      <c r="N7" s="503"/>
      <c r="O7" s="514">
        <v>27</v>
      </c>
      <c r="P7" s="503"/>
      <c r="Q7" s="503"/>
      <c r="R7" s="503"/>
      <c r="T7" s="218" t="s">
        <v>43</v>
      </c>
    </row>
    <row r="8" spans="1:33" ht="15.75" thickBot="1" x14ac:dyDescent="0.3">
      <c r="A8" s="515" t="s">
        <v>273</v>
      </c>
      <c r="B8" s="516"/>
      <c r="C8" s="507">
        <v>800</v>
      </c>
      <c r="D8" s="507" t="s">
        <v>94</v>
      </c>
      <c r="E8" s="509" t="s">
        <v>398</v>
      </c>
      <c r="F8" s="503"/>
      <c r="G8" s="503"/>
      <c r="H8" s="503"/>
      <c r="I8" s="503"/>
      <c r="J8" s="503"/>
      <c r="K8" s="513" t="s">
        <v>487</v>
      </c>
      <c r="L8" s="503"/>
      <c r="M8" s="503"/>
      <c r="N8" s="503"/>
      <c r="O8" s="503"/>
      <c r="P8" s="503"/>
      <c r="Q8" s="503"/>
      <c r="R8" s="503"/>
      <c r="W8" s="218" t="s">
        <v>505</v>
      </c>
    </row>
    <row r="9" spans="1:33" ht="15.75" thickBot="1" x14ac:dyDescent="0.3">
      <c r="A9" s="518"/>
      <c r="B9" s="519"/>
      <c r="C9" s="520">
        <v>900</v>
      </c>
      <c r="D9" s="520" t="s">
        <v>528</v>
      </c>
      <c r="E9" s="525" t="s">
        <v>398</v>
      </c>
      <c r="F9" s="503"/>
      <c r="G9" s="503"/>
      <c r="H9" s="503"/>
      <c r="I9" s="503"/>
      <c r="J9" s="503"/>
      <c r="K9" s="503"/>
      <c r="L9" s="503"/>
      <c r="M9" s="503"/>
      <c r="N9" s="503"/>
      <c r="O9" s="503"/>
      <c r="P9" s="503"/>
      <c r="Q9" s="503"/>
      <c r="R9" s="503"/>
      <c r="W9" s="218" t="s">
        <v>43</v>
      </c>
      <c r="X9" s="218" t="s">
        <v>507</v>
      </c>
    </row>
    <row r="10" spans="1:33" ht="16.5" thickTop="1" thickBot="1" x14ac:dyDescent="0.3">
      <c r="A10" s="505">
        <f>A7+7</f>
        <v>46035</v>
      </c>
      <c r="B10" s="506">
        <v>2</v>
      </c>
      <c r="C10" s="507">
        <v>700</v>
      </c>
      <c r="D10" s="525" t="s">
        <v>511</v>
      </c>
      <c r="E10" s="509" t="s">
        <v>528</v>
      </c>
      <c r="F10" s="523"/>
      <c r="G10" s="510" t="s">
        <v>367</v>
      </c>
      <c r="H10" s="504" t="s">
        <v>395</v>
      </c>
      <c r="I10" s="503"/>
      <c r="J10" s="503"/>
      <c r="K10" s="510" t="s">
        <v>365</v>
      </c>
      <c r="L10" s="510" t="s">
        <v>366</v>
      </c>
      <c r="M10" s="504" t="s">
        <v>511</v>
      </c>
      <c r="N10" s="504" t="s">
        <v>417</v>
      </c>
      <c r="O10" s="510" t="s">
        <v>62</v>
      </c>
      <c r="P10" s="510" t="s">
        <v>528</v>
      </c>
      <c r="Q10" s="510" t="s">
        <v>397</v>
      </c>
      <c r="R10" s="503"/>
      <c r="T10" s="218" t="s">
        <v>511</v>
      </c>
      <c r="W10" s="218" t="s">
        <v>511</v>
      </c>
    </row>
    <row r="11" spans="1:33" ht="15.75" thickBot="1" x14ac:dyDescent="0.3">
      <c r="A11" s="515" t="s">
        <v>273</v>
      </c>
      <c r="B11" s="516"/>
      <c r="C11" s="507">
        <v>800</v>
      </c>
      <c r="D11" s="507" t="s">
        <v>511</v>
      </c>
      <c r="E11" s="525" t="s">
        <v>398</v>
      </c>
      <c r="F11" s="503"/>
      <c r="G11" s="510" t="s">
        <v>52</v>
      </c>
      <c r="H11" s="503"/>
      <c r="I11" s="510">
        <v>3</v>
      </c>
      <c r="J11" s="504" t="s">
        <v>511</v>
      </c>
      <c r="K11" s="510">
        <v>7</v>
      </c>
      <c r="L11" s="510">
        <v>2</v>
      </c>
      <c r="M11" s="514">
        <v>0</v>
      </c>
      <c r="N11" s="510">
        <v>2</v>
      </c>
      <c r="O11" s="510">
        <v>1</v>
      </c>
      <c r="P11" s="510">
        <v>2</v>
      </c>
      <c r="Q11" s="510">
        <v>1</v>
      </c>
      <c r="R11" s="514">
        <v>6</v>
      </c>
      <c r="W11" s="218" t="s">
        <v>368</v>
      </c>
    </row>
    <row r="12" spans="1:33" ht="15.75" thickBot="1" x14ac:dyDescent="0.3">
      <c r="A12" s="518"/>
      <c r="B12" s="519"/>
      <c r="C12" s="520">
        <v>900</v>
      </c>
      <c r="D12" s="525" t="s">
        <v>94</v>
      </c>
      <c r="E12" s="525" t="s">
        <v>488</v>
      </c>
      <c r="F12" s="503"/>
      <c r="G12" s="510" t="s">
        <v>52</v>
      </c>
      <c r="H12" s="503"/>
      <c r="I12" s="510">
        <v>4</v>
      </c>
      <c r="J12" s="504" t="s">
        <v>488</v>
      </c>
      <c r="K12" s="510">
        <v>5</v>
      </c>
      <c r="L12" s="510">
        <v>4</v>
      </c>
      <c r="M12" s="510">
        <v>2</v>
      </c>
      <c r="N12" s="510">
        <v>0</v>
      </c>
      <c r="O12" s="510">
        <v>2</v>
      </c>
      <c r="P12" s="526">
        <v>1</v>
      </c>
      <c r="Q12" s="510">
        <v>1</v>
      </c>
      <c r="R12" s="514">
        <v>6</v>
      </c>
      <c r="T12" s="218" t="s">
        <v>502</v>
      </c>
      <c r="W12" s="218" t="s">
        <v>506</v>
      </c>
    </row>
    <row r="13" spans="1:33" ht="16.5" thickTop="1" thickBot="1" x14ac:dyDescent="0.3">
      <c r="A13" s="505">
        <f>A10+7</f>
        <v>46042</v>
      </c>
      <c r="B13" s="506">
        <v>3</v>
      </c>
      <c r="C13" s="507">
        <v>700</v>
      </c>
      <c r="D13" s="525" t="s">
        <v>94</v>
      </c>
      <c r="E13" s="509" t="s">
        <v>528</v>
      </c>
      <c r="F13" s="504" t="s">
        <v>62</v>
      </c>
      <c r="G13" s="503"/>
      <c r="H13" s="503"/>
      <c r="I13" s="503"/>
      <c r="J13" s="504" t="s">
        <v>94</v>
      </c>
      <c r="K13" s="510">
        <v>5</v>
      </c>
      <c r="L13" s="510">
        <v>4</v>
      </c>
      <c r="M13" s="510">
        <v>1</v>
      </c>
      <c r="N13" s="510">
        <v>2</v>
      </c>
      <c r="O13" s="510">
        <v>0</v>
      </c>
      <c r="P13" s="526">
        <v>1</v>
      </c>
      <c r="Q13" s="510">
        <v>2</v>
      </c>
      <c r="R13" s="514">
        <v>6</v>
      </c>
      <c r="T13" s="218" t="s">
        <v>62</v>
      </c>
    </row>
    <row r="14" spans="1:33" ht="15.75" thickBot="1" x14ac:dyDescent="0.3">
      <c r="A14" s="515" t="s">
        <v>273</v>
      </c>
      <c r="B14" s="516"/>
      <c r="C14" s="507">
        <v>800</v>
      </c>
      <c r="D14" s="507" t="s">
        <v>398</v>
      </c>
      <c r="E14" s="525" t="s">
        <v>488</v>
      </c>
      <c r="F14" s="503"/>
      <c r="G14" s="503"/>
      <c r="H14" s="503"/>
      <c r="I14" s="503"/>
      <c r="J14" s="504" t="s">
        <v>528</v>
      </c>
      <c r="K14" s="510">
        <v>6</v>
      </c>
      <c r="L14" s="510">
        <v>2</v>
      </c>
      <c r="M14" s="510">
        <v>2</v>
      </c>
      <c r="N14" s="510">
        <v>1</v>
      </c>
      <c r="O14" s="510">
        <v>1</v>
      </c>
      <c r="P14" s="526">
        <v>0</v>
      </c>
      <c r="Q14" s="510">
        <v>2</v>
      </c>
      <c r="R14" s="514">
        <v>6</v>
      </c>
      <c r="W14" s="218" t="s">
        <v>510</v>
      </c>
    </row>
    <row r="15" spans="1:33" ht="15.75" thickBot="1" x14ac:dyDescent="0.3">
      <c r="A15" s="518"/>
      <c r="B15" s="519"/>
      <c r="C15" s="520">
        <v>900</v>
      </c>
      <c r="D15" s="520" t="s">
        <v>511</v>
      </c>
      <c r="E15" s="525" t="s">
        <v>488</v>
      </c>
      <c r="F15" s="503"/>
      <c r="G15" s="503"/>
      <c r="H15" s="503"/>
      <c r="I15" s="503"/>
      <c r="J15" s="504" t="s">
        <v>398</v>
      </c>
      <c r="K15" s="510">
        <v>4</v>
      </c>
      <c r="L15" s="510">
        <v>5</v>
      </c>
      <c r="M15" s="510">
        <v>1</v>
      </c>
      <c r="N15" s="510">
        <v>1</v>
      </c>
      <c r="O15" s="510">
        <v>2</v>
      </c>
      <c r="P15" s="526">
        <v>2</v>
      </c>
      <c r="Q15" s="510">
        <v>0</v>
      </c>
      <c r="R15" s="514">
        <v>6</v>
      </c>
      <c r="W15" s="218" t="s">
        <v>523</v>
      </c>
      <c r="AG15" s="218">
        <f>15000</f>
        <v>15000</v>
      </c>
    </row>
    <row r="16" spans="1:33" ht="16.5" thickTop="1" thickBot="1" x14ac:dyDescent="0.3">
      <c r="A16" s="505">
        <f>A13+7</f>
        <v>46049</v>
      </c>
      <c r="B16" s="527">
        <v>4</v>
      </c>
      <c r="C16" s="507">
        <v>700</v>
      </c>
      <c r="D16" s="507" t="s">
        <v>511</v>
      </c>
      <c r="E16" s="525" t="s">
        <v>94</v>
      </c>
      <c r="F16" s="504" t="s">
        <v>62</v>
      </c>
      <c r="G16" s="510" t="s">
        <v>399</v>
      </c>
      <c r="H16" s="503"/>
      <c r="I16" s="510">
        <v>5</v>
      </c>
      <c r="J16" s="503"/>
      <c r="K16" s="510">
        <v>27</v>
      </c>
      <c r="L16" s="503"/>
      <c r="M16" s="503"/>
      <c r="N16" s="503"/>
      <c r="O16" s="503"/>
      <c r="P16" s="503"/>
      <c r="Q16" s="503"/>
      <c r="R16" s="503"/>
      <c r="T16" s="218" t="s">
        <v>62</v>
      </c>
      <c r="U16" s="218" t="s">
        <v>504</v>
      </c>
      <c r="W16" s="240" t="s">
        <v>488</v>
      </c>
      <c r="AG16" s="218">
        <v>530</v>
      </c>
    </row>
    <row r="17" spans="1:33" ht="15.75" thickBot="1" x14ac:dyDescent="0.3">
      <c r="A17" s="515" t="s">
        <v>273</v>
      </c>
      <c r="B17" s="516"/>
      <c r="C17" s="507">
        <v>800</v>
      </c>
      <c r="D17" s="525" t="s">
        <v>488</v>
      </c>
      <c r="E17" s="509" t="s">
        <v>528</v>
      </c>
      <c r="F17" s="503"/>
      <c r="G17" s="503"/>
      <c r="H17" s="528" t="s">
        <v>468</v>
      </c>
      <c r="I17" s="510">
        <v>6</v>
      </c>
      <c r="J17" s="504" t="s">
        <v>511</v>
      </c>
      <c r="K17" s="503"/>
      <c r="L17" s="503"/>
      <c r="M17" s="510">
        <v>0</v>
      </c>
      <c r="N17" s="510">
        <v>1</v>
      </c>
      <c r="O17" s="510">
        <v>2</v>
      </c>
      <c r="P17" s="529">
        <v>1</v>
      </c>
      <c r="Q17" s="510">
        <v>2</v>
      </c>
      <c r="R17" s="514">
        <v>6</v>
      </c>
      <c r="W17" s="240" t="s">
        <v>398</v>
      </c>
      <c r="AG17" s="218">
        <f>AG15/AG16</f>
        <v>28.30188679245283</v>
      </c>
    </row>
    <row r="18" spans="1:33" ht="15.75" thickBot="1" x14ac:dyDescent="0.3">
      <c r="A18" s="518"/>
      <c r="B18" s="519"/>
      <c r="C18" s="520">
        <v>900</v>
      </c>
      <c r="D18" s="525" t="s">
        <v>398</v>
      </c>
      <c r="E18" s="525" t="s">
        <v>528</v>
      </c>
      <c r="F18" s="503"/>
      <c r="G18" s="510" t="s">
        <v>46</v>
      </c>
      <c r="H18" s="503"/>
      <c r="I18" s="510">
        <v>1</v>
      </c>
      <c r="J18" s="504" t="s">
        <v>488</v>
      </c>
      <c r="K18" s="503"/>
      <c r="L18" s="503"/>
      <c r="M18" s="510">
        <v>1</v>
      </c>
      <c r="N18" s="503"/>
      <c r="O18" s="510">
        <v>1</v>
      </c>
      <c r="P18" s="530">
        <v>2</v>
      </c>
      <c r="Q18" s="510">
        <v>2</v>
      </c>
      <c r="R18" s="514">
        <v>6</v>
      </c>
      <c r="W18" s="240" t="s">
        <v>94</v>
      </c>
    </row>
    <row r="19" spans="1:33" ht="16.5" thickTop="1" thickBot="1" x14ac:dyDescent="0.3">
      <c r="A19" s="505">
        <f>A16+7</f>
        <v>46056</v>
      </c>
      <c r="B19" s="506">
        <v>5</v>
      </c>
      <c r="C19" s="507">
        <v>700</v>
      </c>
      <c r="D19" s="507" t="s">
        <v>94</v>
      </c>
      <c r="E19" s="525" t="s">
        <v>488</v>
      </c>
      <c r="F19" s="504" t="s">
        <v>488</v>
      </c>
      <c r="G19" s="510" t="s">
        <v>46</v>
      </c>
      <c r="H19" s="528" t="s">
        <v>396</v>
      </c>
      <c r="I19" s="510">
        <v>2</v>
      </c>
      <c r="J19" s="504" t="s">
        <v>94</v>
      </c>
      <c r="K19" s="503"/>
      <c r="L19" s="503"/>
      <c r="M19" s="510">
        <v>2</v>
      </c>
      <c r="N19" s="510">
        <v>1</v>
      </c>
      <c r="O19" s="510">
        <v>0</v>
      </c>
      <c r="P19" s="510">
        <v>2</v>
      </c>
      <c r="Q19" s="510">
        <v>1</v>
      </c>
      <c r="R19" s="514">
        <v>6</v>
      </c>
      <c r="S19" s="233"/>
      <c r="T19" s="218" t="s">
        <v>43</v>
      </c>
      <c r="W19" s="240" t="s">
        <v>511</v>
      </c>
    </row>
    <row r="20" spans="1:33" ht="15.75" thickBot="1" x14ac:dyDescent="0.3">
      <c r="A20" s="515" t="s">
        <v>273</v>
      </c>
      <c r="B20" s="516"/>
      <c r="C20" s="507">
        <v>800</v>
      </c>
      <c r="D20" s="507" t="s">
        <v>94</v>
      </c>
      <c r="E20" s="525" t="s">
        <v>398</v>
      </c>
      <c r="F20" s="503"/>
      <c r="G20" s="503"/>
      <c r="H20" s="503"/>
      <c r="I20" s="503"/>
      <c r="J20" s="504" t="s">
        <v>528</v>
      </c>
      <c r="K20" s="503"/>
      <c r="L20" s="503"/>
      <c r="M20" s="510">
        <v>1</v>
      </c>
      <c r="N20" s="510">
        <v>2</v>
      </c>
      <c r="O20" s="510">
        <v>2</v>
      </c>
      <c r="P20" s="503"/>
      <c r="Q20" s="510">
        <v>1</v>
      </c>
      <c r="R20" s="514">
        <v>6</v>
      </c>
      <c r="W20" s="218" t="s">
        <v>512</v>
      </c>
      <c r="AD20" s="218">
        <v>10</v>
      </c>
    </row>
    <row r="21" spans="1:33" ht="15.75" thickBot="1" x14ac:dyDescent="0.3">
      <c r="A21" s="556"/>
      <c r="B21" s="547"/>
      <c r="C21" s="548">
        <v>900</v>
      </c>
      <c r="D21" s="564" t="s">
        <v>511</v>
      </c>
      <c r="E21" s="564" t="s">
        <v>528</v>
      </c>
      <c r="F21" s="503"/>
      <c r="G21" s="503"/>
      <c r="H21" s="503"/>
      <c r="I21" s="503"/>
      <c r="J21" s="504" t="s">
        <v>398</v>
      </c>
      <c r="K21" s="503"/>
      <c r="L21" s="503"/>
      <c r="M21" s="510">
        <v>2</v>
      </c>
      <c r="N21" s="510">
        <v>2</v>
      </c>
      <c r="O21" s="510">
        <v>1</v>
      </c>
      <c r="P21" s="510">
        <v>1</v>
      </c>
      <c r="Q21" s="503"/>
      <c r="R21" s="514">
        <v>6</v>
      </c>
      <c r="S21" s="233"/>
    </row>
    <row r="22" spans="1:33" ht="15.75" thickBot="1" x14ac:dyDescent="0.3">
      <c r="A22" s="562">
        <v>45698</v>
      </c>
      <c r="B22" s="561"/>
      <c r="C22" s="471"/>
      <c r="D22" s="567" t="s">
        <v>522</v>
      </c>
      <c r="E22" s="565"/>
      <c r="F22" s="557"/>
      <c r="G22" s="503"/>
      <c r="H22" s="503"/>
      <c r="I22" s="503"/>
      <c r="J22" s="504"/>
      <c r="K22" s="503"/>
      <c r="L22" s="503"/>
      <c r="M22" s="510"/>
      <c r="N22" s="510"/>
      <c r="O22" s="510"/>
      <c r="P22" s="510"/>
      <c r="Q22" s="503"/>
      <c r="R22" s="514"/>
      <c r="S22" s="233"/>
    </row>
    <row r="23" spans="1:33" ht="15.75" thickBot="1" x14ac:dyDescent="0.3">
      <c r="A23" s="558">
        <f>A22+7</f>
        <v>45705</v>
      </c>
      <c r="B23" s="559">
        <v>6</v>
      </c>
      <c r="C23" s="560">
        <v>700</v>
      </c>
      <c r="D23" s="560" t="s">
        <v>528</v>
      </c>
      <c r="E23" s="568" t="s">
        <v>488</v>
      </c>
      <c r="F23" s="504" t="s">
        <v>488</v>
      </c>
      <c r="G23" s="532" t="s">
        <v>439</v>
      </c>
      <c r="H23" s="533" t="s">
        <v>492</v>
      </c>
      <c r="I23" s="503"/>
      <c r="J23" s="503"/>
      <c r="K23" s="503"/>
      <c r="L23" s="503"/>
      <c r="M23" s="503"/>
      <c r="N23" s="503"/>
      <c r="O23" s="503"/>
      <c r="P23" s="503"/>
      <c r="Q23" s="503"/>
      <c r="R23" s="503"/>
      <c r="T23" s="218" t="s">
        <v>43</v>
      </c>
      <c r="U23" s="218" t="s">
        <v>503</v>
      </c>
    </row>
    <row r="24" spans="1:33" ht="15.75" thickBot="1" x14ac:dyDescent="0.3">
      <c r="A24" s="515" t="s">
        <v>273</v>
      </c>
      <c r="B24" s="516"/>
      <c r="C24" s="507">
        <v>800</v>
      </c>
      <c r="D24" s="525" t="s">
        <v>511</v>
      </c>
      <c r="E24" s="509" t="s">
        <v>94</v>
      </c>
      <c r="F24" s="503"/>
      <c r="G24" s="503"/>
      <c r="H24" s="533" t="s">
        <v>493</v>
      </c>
      <c r="I24" s="503"/>
      <c r="J24" s="503"/>
      <c r="K24" s="503"/>
      <c r="L24" s="503"/>
      <c r="M24" s="503"/>
      <c r="N24" s="503"/>
      <c r="O24" s="503"/>
      <c r="P24" s="503"/>
      <c r="Q24" s="503"/>
      <c r="R24" s="503"/>
    </row>
    <row r="25" spans="1:33" ht="15.75" thickBot="1" x14ac:dyDescent="0.3">
      <c r="A25" s="518"/>
      <c r="B25" s="519"/>
      <c r="C25" s="520">
        <v>900</v>
      </c>
      <c r="D25" s="525" t="s">
        <v>511</v>
      </c>
      <c r="E25" s="525" t="s">
        <v>398</v>
      </c>
      <c r="F25" s="503"/>
      <c r="G25" s="503"/>
      <c r="H25" s="503"/>
      <c r="I25" s="510" t="s">
        <v>369</v>
      </c>
      <c r="J25" s="503"/>
      <c r="K25" s="503"/>
      <c r="L25" s="503"/>
      <c r="M25" s="503"/>
      <c r="N25" s="503"/>
      <c r="O25" s="503"/>
      <c r="P25" s="503"/>
      <c r="Q25" s="503"/>
      <c r="R25" s="503"/>
    </row>
    <row r="26" spans="1:33" ht="16.5" thickTop="1" thickBot="1" x14ac:dyDescent="0.3">
      <c r="A26" s="505">
        <f>A23+7</f>
        <v>45712</v>
      </c>
      <c r="B26" s="506">
        <v>7</v>
      </c>
      <c r="C26" s="507">
        <v>700</v>
      </c>
      <c r="D26" s="525" t="s">
        <v>94</v>
      </c>
      <c r="E26" s="509" t="s">
        <v>528</v>
      </c>
      <c r="F26" s="504" t="s">
        <v>62</v>
      </c>
      <c r="G26" s="503"/>
      <c r="H26" s="503"/>
      <c r="I26" s="510" t="s">
        <v>488</v>
      </c>
      <c r="J26" s="503"/>
      <c r="K26" s="503"/>
      <c r="L26" s="503"/>
      <c r="M26" s="510">
        <v>1</v>
      </c>
      <c r="N26" s="503"/>
      <c r="O26" s="503"/>
      <c r="P26" s="503"/>
      <c r="Q26" s="503"/>
      <c r="R26" s="503"/>
      <c r="T26" s="218" t="s">
        <v>62</v>
      </c>
      <c r="U26" s="218" t="s">
        <v>508</v>
      </c>
      <c r="AD26" s="218">
        <v>10</v>
      </c>
      <c r="AE26" s="218">
        <f>AD26*15</f>
        <v>150</v>
      </c>
    </row>
    <row r="27" spans="1:33" ht="15.75" thickBot="1" x14ac:dyDescent="0.3">
      <c r="A27" s="515" t="s">
        <v>273</v>
      </c>
      <c r="B27" s="516"/>
      <c r="C27" s="507">
        <v>800</v>
      </c>
      <c r="D27" s="525" t="s">
        <v>398</v>
      </c>
      <c r="E27" s="509" t="s">
        <v>528</v>
      </c>
      <c r="F27" s="503"/>
      <c r="G27" s="503"/>
      <c r="H27" s="503"/>
      <c r="I27" s="510" t="s">
        <v>399</v>
      </c>
      <c r="J27" s="503"/>
      <c r="K27" s="503"/>
      <c r="L27" s="503"/>
      <c r="M27" s="510">
        <v>2</v>
      </c>
      <c r="N27" s="536"/>
      <c r="O27" s="503"/>
      <c r="P27" s="503"/>
      <c r="Q27" s="523"/>
      <c r="R27" s="503"/>
      <c r="AD27" s="218">
        <f>AD26*3.6</f>
        <v>36</v>
      </c>
      <c r="AE27" s="218">
        <v>36</v>
      </c>
      <c r="AF27" s="218">
        <v>36</v>
      </c>
      <c r="AG27" s="218">
        <f>SUM(AD27:AF27)</f>
        <v>108</v>
      </c>
    </row>
    <row r="28" spans="1:33" ht="15.75" thickBot="1" x14ac:dyDescent="0.3">
      <c r="A28" s="518"/>
      <c r="B28" s="519"/>
      <c r="C28" s="520">
        <v>900</v>
      </c>
      <c r="D28" s="520" t="s">
        <v>511</v>
      </c>
      <c r="E28" s="525" t="s">
        <v>488</v>
      </c>
      <c r="F28" s="503"/>
      <c r="G28" s="503"/>
      <c r="H28" s="503"/>
      <c r="I28" s="510" t="s">
        <v>406</v>
      </c>
      <c r="J28" s="503"/>
      <c r="K28" s="503"/>
      <c r="L28" s="503"/>
      <c r="M28" s="510">
        <v>3</v>
      </c>
      <c r="N28" s="503"/>
      <c r="O28" s="503"/>
      <c r="P28" s="503"/>
      <c r="Q28" s="503"/>
      <c r="R28" s="503"/>
    </row>
    <row r="29" spans="1:33" ht="16.5" thickTop="1" thickBot="1" x14ac:dyDescent="0.3">
      <c r="A29" s="505">
        <f>A26+7</f>
        <v>45719</v>
      </c>
      <c r="B29" s="506">
        <v>8</v>
      </c>
      <c r="C29" s="507">
        <v>700</v>
      </c>
      <c r="D29" s="507" t="s">
        <v>398</v>
      </c>
      <c r="E29" s="525" t="s">
        <v>491</v>
      </c>
      <c r="F29" s="503" t="s">
        <v>417</v>
      </c>
      <c r="G29" s="503"/>
      <c r="H29" s="503"/>
      <c r="I29" s="503"/>
      <c r="J29" s="503"/>
      <c r="K29" s="503"/>
      <c r="L29" s="503"/>
      <c r="M29" s="510">
        <v>4</v>
      </c>
      <c r="N29" s="503"/>
      <c r="O29" s="503"/>
      <c r="P29" s="503"/>
      <c r="Q29" s="503"/>
      <c r="R29" s="503"/>
      <c r="T29" s="218" t="s">
        <v>43</v>
      </c>
    </row>
    <row r="30" spans="1:33" ht="15.75" thickBot="1" x14ac:dyDescent="0.3">
      <c r="A30" s="515" t="s">
        <v>273</v>
      </c>
      <c r="B30" s="516"/>
      <c r="C30" s="507">
        <v>800</v>
      </c>
      <c r="D30" s="525" t="s">
        <v>94</v>
      </c>
      <c r="E30" s="508" t="s">
        <v>511</v>
      </c>
      <c r="F30" s="503"/>
      <c r="G30" s="503"/>
      <c r="H30" s="503"/>
      <c r="I30" s="503"/>
      <c r="J30" s="503"/>
      <c r="K30" s="503"/>
      <c r="L30" s="503"/>
      <c r="M30" s="510">
        <v>5</v>
      </c>
      <c r="N30" s="503"/>
      <c r="O30" s="503"/>
      <c r="P30" s="503"/>
      <c r="Q30" s="503"/>
      <c r="R30" s="503"/>
    </row>
    <row r="31" spans="1:33" ht="15.75" thickBot="1" x14ac:dyDescent="0.3">
      <c r="A31" s="518"/>
      <c r="B31" s="519"/>
      <c r="C31" s="520">
        <v>900</v>
      </c>
      <c r="D31" s="525" t="s">
        <v>94</v>
      </c>
      <c r="E31" s="525" t="s">
        <v>528</v>
      </c>
      <c r="F31" s="503"/>
      <c r="G31" s="503"/>
      <c r="H31" s="503"/>
      <c r="I31" s="510">
        <v>7</v>
      </c>
      <c r="J31" s="510">
        <v>8</v>
      </c>
      <c r="K31" s="510">
        <v>9</v>
      </c>
      <c r="L31" s="503"/>
      <c r="M31" s="510">
        <v>6</v>
      </c>
      <c r="N31" s="503"/>
      <c r="O31" s="503"/>
      <c r="P31" s="503"/>
      <c r="Q31" s="503"/>
      <c r="R31" s="503"/>
    </row>
    <row r="32" spans="1:33" ht="16.5" thickTop="1" thickBot="1" x14ac:dyDescent="0.3">
      <c r="A32" s="505">
        <f>A29+7</f>
        <v>45726</v>
      </c>
      <c r="B32" s="506">
        <v>9</v>
      </c>
      <c r="C32" s="507">
        <v>700</v>
      </c>
      <c r="D32" s="507" t="s">
        <v>511</v>
      </c>
      <c r="E32" s="525" t="s">
        <v>398</v>
      </c>
      <c r="F32" s="523"/>
      <c r="G32" s="503"/>
      <c r="H32" s="510" t="s">
        <v>528</v>
      </c>
      <c r="I32" s="510">
        <v>5</v>
      </c>
      <c r="J32" s="510">
        <v>3</v>
      </c>
      <c r="K32" s="510">
        <v>4</v>
      </c>
      <c r="L32" s="510">
        <v>12</v>
      </c>
      <c r="M32" s="510">
        <v>7</v>
      </c>
      <c r="N32" s="503"/>
      <c r="O32" s="503"/>
      <c r="P32" s="503"/>
      <c r="Q32" s="503"/>
      <c r="R32" s="503"/>
      <c r="T32" s="218" t="s">
        <v>511</v>
      </c>
    </row>
    <row r="33" spans="1:31" ht="15.75" thickBot="1" x14ac:dyDescent="0.3">
      <c r="A33" s="515" t="s">
        <v>273</v>
      </c>
      <c r="B33" s="516"/>
      <c r="C33" s="507">
        <v>800</v>
      </c>
      <c r="D33" s="525" t="s">
        <v>488</v>
      </c>
      <c r="E33" s="509" t="s">
        <v>528</v>
      </c>
      <c r="F33" s="503"/>
      <c r="G33" s="503"/>
      <c r="H33" s="510" t="s">
        <v>94</v>
      </c>
      <c r="I33" s="510">
        <v>4</v>
      </c>
      <c r="J33" s="510">
        <v>4</v>
      </c>
      <c r="K33" s="510">
        <v>4</v>
      </c>
      <c r="L33" s="510">
        <v>12</v>
      </c>
      <c r="M33" s="510">
        <v>8</v>
      </c>
      <c r="N33" s="503"/>
      <c r="O33" s="503"/>
      <c r="P33" s="503"/>
      <c r="Q33" s="503"/>
      <c r="R33" s="503"/>
    </row>
    <row r="34" spans="1:31" ht="15.75" thickBot="1" x14ac:dyDescent="0.3">
      <c r="A34" s="556"/>
      <c r="B34" s="547"/>
      <c r="C34" s="548">
        <v>900</v>
      </c>
      <c r="D34" s="564" t="s">
        <v>488</v>
      </c>
      <c r="E34" s="564" t="s">
        <v>94</v>
      </c>
      <c r="F34" s="503"/>
      <c r="G34" s="503"/>
      <c r="H34" s="510" t="s">
        <v>467</v>
      </c>
      <c r="I34" s="537"/>
      <c r="J34" s="503"/>
      <c r="K34" s="503"/>
      <c r="L34" s="503"/>
      <c r="M34" s="510">
        <v>9</v>
      </c>
      <c r="N34" s="503"/>
      <c r="O34" s="503"/>
      <c r="P34" s="503"/>
      <c r="Q34" s="503"/>
      <c r="R34" s="503"/>
    </row>
    <row r="35" spans="1:31" ht="15.75" thickBot="1" x14ac:dyDescent="0.3">
      <c r="A35" s="558">
        <v>45733</v>
      </c>
      <c r="B35" s="561"/>
      <c r="C35" s="563"/>
      <c r="D35" s="567" t="s">
        <v>213</v>
      </c>
      <c r="E35" s="565"/>
      <c r="F35" s="557"/>
      <c r="G35" s="503"/>
      <c r="H35" s="510"/>
      <c r="I35" s="537"/>
      <c r="J35" s="503"/>
      <c r="K35" s="503"/>
      <c r="L35" s="503"/>
      <c r="M35" s="510"/>
      <c r="N35" s="503"/>
      <c r="O35" s="503"/>
      <c r="P35" s="503"/>
      <c r="Q35" s="503"/>
      <c r="R35" s="503"/>
    </row>
    <row r="36" spans="1:31" ht="15.75" thickBot="1" x14ac:dyDescent="0.3">
      <c r="A36" s="558">
        <v>45740</v>
      </c>
      <c r="B36" s="559">
        <v>10</v>
      </c>
      <c r="C36" s="560">
        <v>700</v>
      </c>
      <c r="D36" s="560" t="s">
        <v>511</v>
      </c>
      <c r="E36" s="566" t="s">
        <v>528</v>
      </c>
      <c r="F36" s="542"/>
      <c r="G36" s="503"/>
      <c r="H36" s="510" t="s">
        <v>511</v>
      </c>
      <c r="I36" s="510">
        <v>5</v>
      </c>
      <c r="J36" s="510">
        <v>3</v>
      </c>
      <c r="K36" s="510">
        <v>4</v>
      </c>
      <c r="L36" s="510">
        <v>12</v>
      </c>
      <c r="M36" s="510">
        <v>10</v>
      </c>
      <c r="N36" s="503"/>
      <c r="O36" s="503"/>
      <c r="P36" s="503"/>
      <c r="Q36" s="503"/>
      <c r="R36" s="503"/>
      <c r="T36" s="218" t="s">
        <v>511</v>
      </c>
      <c r="AE36" s="218">
        <v>433</v>
      </c>
    </row>
    <row r="37" spans="1:31" ht="15.75" thickBot="1" x14ac:dyDescent="0.3">
      <c r="A37" s="515" t="s">
        <v>273</v>
      </c>
      <c r="B37" s="516"/>
      <c r="C37" s="507">
        <v>800</v>
      </c>
      <c r="D37" s="507" t="s">
        <v>488</v>
      </c>
      <c r="E37" s="509" t="s">
        <v>398</v>
      </c>
      <c r="F37" s="503"/>
      <c r="G37" s="510" t="s">
        <v>470</v>
      </c>
      <c r="H37" s="510" t="s">
        <v>398</v>
      </c>
      <c r="I37" s="538">
        <v>2</v>
      </c>
      <c r="J37" s="510">
        <v>6</v>
      </c>
      <c r="K37" s="510">
        <v>4</v>
      </c>
      <c r="L37" s="510">
        <v>12</v>
      </c>
      <c r="M37" s="510">
        <v>11</v>
      </c>
      <c r="N37" s="503"/>
      <c r="O37" s="503"/>
      <c r="P37" s="503"/>
      <c r="Q37" s="503"/>
      <c r="R37" s="503"/>
      <c r="AE37" s="218">
        <f>AE36/12</f>
        <v>36.083333333333336</v>
      </c>
    </row>
    <row r="38" spans="1:31" ht="15.75" thickBot="1" x14ac:dyDescent="0.3">
      <c r="A38" s="518"/>
      <c r="B38" s="519"/>
      <c r="C38" s="520">
        <v>900</v>
      </c>
      <c r="D38" s="520" t="s">
        <v>94</v>
      </c>
      <c r="E38" s="525" t="s">
        <v>398</v>
      </c>
      <c r="F38" s="503"/>
      <c r="G38" s="510" t="s">
        <v>471</v>
      </c>
      <c r="H38" s="539" t="s">
        <v>488</v>
      </c>
      <c r="I38" s="539">
        <v>4</v>
      </c>
      <c r="J38" s="539">
        <v>4</v>
      </c>
      <c r="K38" s="539">
        <v>4</v>
      </c>
      <c r="L38" s="539">
        <v>12</v>
      </c>
      <c r="M38" s="510">
        <v>12</v>
      </c>
      <c r="N38" s="503"/>
      <c r="O38" s="503"/>
      <c r="P38" s="503"/>
      <c r="Q38" s="503"/>
      <c r="R38" s="503"/>
    </row>
    <row r="39" spans="1:31" ht="16.5" thickTop="1" thickBot="1" x14ac:dyDescent="0.3">
      <c r="A39" s="505">
        <f>A36+7</f>
        <v>45747</v>
      </c>
      <c r="B39" s="506" t="s">
        <v>342</v>
      </c>
      <c r="C39" s="229">
        <v>700</v>
      </c>
      <c r="D39" s="229">
        <v>1</v>
      </c>
      <c r="E39" s="308">
        <v>5</v>
      </c>
      <c r="F39" s="503"/>
      <c r="G39" s="516"/>
      <c r="H39" s="540"/>
      <c r="I39" s="540"/>
      <c r="J39" s="540"/>
      <c r="K39" s="540"/>
      <c r="L39" s="541"/>
      <c r="M39" s="510">
        <v>14</v>
      </c>
      <c r="N39" s="503"/>
      <c r="O39" s="503"/>
      <c r="P39" s="503"/>
      <c r="Q39" s="503"/>
      <c r="R39" s="503"/>
    </row>
    <row r="40" spans="1:31" ht="15.75" thickBot="1" x14ac:dyDescent="0.3">
      <c r="A40" s="515" t="s">
        <v>273</v>
      </c>
      <c r="B40" s="506" t="s">
        <v>382</v>
      </c>
      <c r="C40" s="225">
        <v>800</v>
      </c>
      <c r="D40" s="225">
        <v>2</v>
      </c>
      <c r="E40" s="310" t="s">
        <v>533</v>
      </c>
      <c r="F40" s="503"/>
      <c r="G40" s="516"/>
      <c r="H40" s="540"/>
      <c r="I40" s="540"/>
      <c r="J40" s="540"/>
      <c r="K40" s="540"/>
      <c r="L40" s="541"/>
      <c r="M40" s="510">
        <v>15</v>
      </c>
      <c r="N40" s="503"/>
      <c r="O40" s="503"/>
      <c r="P40" s="503"/>
      <c r="Q40" s="503"/>
      <c r="R40" s="503"/>
    </row>
    <row r="41" spans="1:31" ht="15.75" thickBot="1" x14ac:dyDescent="0.3">
      <c r="A41" s="518"/>
      <c r="B41" s="534" t="s">
        <v>343</v>
      </c>
      <c r="C41" s="221">
        <v>900</v>
      </c>
      <c r="D41" s="221">
        <v>3</v>
      </c>
      <c r="E41" s="314">
        <v>4</v>
      </c>
      <c r="F41" s="503"/>
      <c r="G41" s="516"/>
      <c r="H41" s="519"/>
      <c r="I41" s="519"/>
      <c r="J41" s="519"/>
      <c r="K41" s="519"/>
      <c r="L41" s="531"/>
      <c r="M41" s="510">
        <v>16</v>
      </c>
      <c r="N41" s="503"/>
      <c r="O41" s="503"/>
      <c r="P41" s="503"/>
      <c r="Q41" s="503"/>
      <c r="R41" s="503"/>
    </row>
    <row r="42" spans="1:31" ht="16.5" thickTop="1" thickBot="1" x14ac:dyDescent="0.3">
      <c r="A42" s="505">
        <f>A39+7</f>
        <v>45754</v>
      </c>
      <c r="B42" s="506" t="s">
        <v>344</v>
      </c>
      <c r="C42" s="229">
        <v>700</v>
      </c>
      <c r="D42" s="229">
        <v>2</v>
      </c>
      <c r="E42" s="308" t="s">
        <v>343</v>
      </c>
      <c r="F42" s="503"/>
      <c r="G42" s="516"/>
      <c r="H42" s="540"/>
      <c r="I42" s="540"/>
      <c r="J42" s="540"/>
      <c r="K42" s="540"/>
      <c r="L42" s="541"/>
      <c r="M42" s="510">
        <v>17</v>
      </c>
      <c r="N42" s="503"/>
      <c r="O42" s="503"/>
      <c r="P42" s="503"/>
      <c r="Q42" s="503"/>
      <c r="R42" s="503"/>
    </row>
    <row r="43" spans="1:31" ht="19.5" customHeight="1" thickBot="1" x14ac:dyDescent="0.3">
      <c r="A43" s="515" t="s">
        <v>273</v>
      </c>
      <c r="B43" s="506" t="s">
        <v>319</v>
      </c>
      <c r="C43" s="225">
        <v>800</v>
      </c>
      <c r="D43" s="225" t="s">
        <v>342</v>
      </c>
      <c r="E43" s="310" t="s">
        <v>344</v>
      </c>
      <c r="F43" s="503"/>
      <c r="G43" s="516"/>
      <c r="H43" s="540"/>
      <c r="I43" s="540"/>
      <c r="J43" s="540"/>
      <c r="K43" s="540"/>
      <c r="L43" s="541"/>
      <c r="M43" s="510">
        <v>18</v>
      </c>
      <c r="N43" s="503"/>
      <c r="O43" s="503"/>
      <c r="P43" s="503"/>
      <c r="Q43" s="503"/>
      <c r="R43" s="503"/>
    </row>
    <row r="44" spans="1:31" ht="19.5" customHeight="1" x14ac:dyDescent="0.25">
      <c r="A44" s="556"/>
      <c r="B44" s="570"/>
      <c r="C44" s="296"/>
      <c r="D44" s="296"/>
      <c r="E44" s="430"/>
      <c r="F44" s="571"/>
      <c r="G44" s="547"/>
      <c r="H44" s="547"/>
      <c r="I44" s="547"/>
      <c r="J44" s="547"/>
      <c r="K44" s="547"/>
      <c r="L44" s="572"/>
      <c r="M44" s="573">
        <v>19</v>
      </c>
      <c r="N44" s="571"/>
      <c r="O44" s="571"/>
      <c r="P44" s="571"/>
      <c r="Q44" s="571"/>
      <c r="R44" s="571"/>
    </row>
    <row r="45" spans="1:31" ht="15" x14ac:dyDescent="0.25">
      <c r="A45" s="574"/>
      <c r="B45" s="574"/>
      <c r="C45" s="574"/>
      <c r="D45" s="574"/>
      <c r="E45" s="574"/>
      <c r="F45" s="574"/>
      <c r="G45" s="574"/>
      <c r="H45" s="574"/>
      <c r="I45" s="574"/>
      <c r="J45" s="574"/>
      <c r="K45" s="574"/>
      <c r="L45" s="574"/>
      <c r="M45" s="575">
        <v>20</v>
      </c>
      <c r="N45" s="574"/>
      <c r="O45" s="574"/>
      <c r="P45" s="574"/>
      <c r="Q45" s="574"/>
      <c r="R45" s="574"/>
    </row>
    <row r="46" spans="1:31" ht="15" x14ac:dyDescent="0.25">
      <c r="A46" s="574"/>
      <c r="B46" s="574"/>
      <c r="C46" s="574"/>
      <c r="D46" s="574"/>
      <c r="E46" s="574"/>
      <c r="F46" s="574"/>
      <c r="G46" s="574"/>
      <c r="H46" s="574"/>
      <c r="I46" s="574"/>
      <c r="J46" s="574"/>
      <c r="K46" s="574"/>
      <c r="L46" s="574"/>
      <c r="M46" s="575">
        <v>21</v>
      </c>
      <c r="N46" s="574"/>
      <c r="O46" s="574"/>
      <c r="P46" s="574"/>
      <c r="Q46" s="574"/>
      <c r="R46" s="574"/>
    </row>
    <row r="47" spans="1:31" ht="15" x14ac:dyDescent="0.25">
      <c r="A47" s="574"/>
      <c r="B47" s="574"/>
      <c r="C47" s="574"/>
      <c r="D47" s="574"/>
      <c r="E47" s="574"/>
      <c r="F47" s="575" t="s">
        <v>528</v>
      </c>
      <c r="G47" s="574"/>
      <c r="H47" s="574"/>
      <c r="I47" s="574"/>
      <c r="J47" s="574"/>
      <c r="K47" s="574"/>
      <c r="L47" s="574"/>
      <c r="M47" s="574"/>
      <c r="N47" s="574"/>
      <c r="O47" s="574"/>
      <c r="P47" s="574"/>
      <c r="Q47" s="574"/>
      <c r="R47" s="574"/>
    </row>
    <row r="48" spans="1:31" ht="15" x14ac:dyDescent="0.25">
      <c r="A48" s="574"/>
      <c r="B48" s="574"/>
      <c r="C48" s="574"/>
      <c r="D48" s="574"/>
      <c r="E48" s="574"/>
      <c r="F48" s="576" t="s">
        <v>461</v>
      </c>
      <c r="G48" s="574"/>
      <c r="H48" s="574"/>
      <c r="I48" s="574"/>
      <c r="J48" s="574"/>
      <c r="K48" s="574"/>
      <c r="L48" s="574"/>
      <c r="M48" s="574"/>
      <c r="N48" s="574"/>
      <c r="O48" s="574"/>
      <c r="P48" s="574"/>
      <c r="Q48" s="574"/>
      <c r="R48" s="574"/>
    </row>
    <row r="49" spans="1:18" ht="15" x14ac:dyDescent="0.25">
      <c r="A49" s="574"/>
      <c r="B49" s="574"/>
      <c r="C49" s="574"/>
      <c r="D49" s="574"/>
      <c r="E49" s="574"/>
      <c r="F49" s="577" t="s">
        <v>462</v>
      </c>
      <c r="G49" s="574"/>
      <c r="H49" s="574"/>
      <c r="I49" s="574"/>
      <c r="J49" s="574"/>
      <c r="K49" s="574"/>
      <c r="L49" s="574"/>
      <c r="M49" s="574"/>
      <c r="N49" s="574"/>
      <c r="O49" s="574"/>
      <c r="P49" s="574"/>
      <c r="Q49" s="574"/>
      <c r="R49" s="574"/>
    </row>
    <row r="50" spans="1:18" x14ac:dyDescent="0.2">
      <c r="A50" s="356"/>
      <c r="B50" s="569"/>
      <c r="C50" s="233"/>
      <c r="D50" s="233"/>
      <c r="E50" s="233"/>
      <c r="F50" s="233"/>
    </row>
    <row r="51" spans="1:18" x14ac:dyDescent="0.2">
      <c r="A51" s="226"/>
      <c r="B51" s="232"/>
      <c r="C51" s="233"/>
      <c r="D51" s="233"/>
      <c r="E51" s="233"/>
      <c r="F51" s="233"/>
      <c r="L51" s="218">
        <f>6*6*50</f>
        <v>1800</v>
      </c>
    </row>
    <row r="52" spans="1:18" x14ac:dyDescent="0.2">
      <c r="A52" s="226"/>
      <c r="B52" s="232"/>
      <c r="C52" s="233"/>
      <c r="D52" s="233"/>
      <c r="E52" s="233"/>
      <c r="F52" s="233"/>
    </row>
    <row r="53" spans="1:18" x14ac:dyDescent="0.2">
      <c r="A53" s="356"/>
      <c r="B53" s="232"/>
      <c r="C53" s="233"/>
      <c r="D53" s="233"/>
      <c r="E53" s="233"/>
      <c r="F53" s="233"/>
    </row>
    <row r="54" spans="1:18" x14ac:dyDescent="0.2">
      <c r="A54" s="356"/>
      <c r="B54" s="232"/>
      <c r="C54" s="233"/>
      <c r="D54" s="233"/>
      <c r="E54" s="233"/>
      <c r="F54" s="233"/>
    </row>
    <row r="55" spans="1:18" x14ac:dyDescent="0.2">
      <c r="C55" s="233"/>
      <c r="E55" s="289"/>
      <c r="F55" s="289"/>
    </row>
    <row r="64" spans="1:18" x14ac:dyDescent="0.2">
      <c r="P64" s="218">
        <v>7.8888888888888807E+50</v>
      </c>
    </row>
  </sheetData>
  <pageMargins left="0.75" right="0.75" top="1" bottom="1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spring 19</vt:lpstr>
      <vt:lpstr>fall 19</vt:lpstr>
      <vt:lpstr>August</vt:lpstr>
      <vt:lpstr>april</vt:lpstr>
      <vt:lpstr>May</vt:lpstr>
      <vt:lpstr>5 teams</vt:lpstr>
      <vt:lpstr>Winter 17</vt:lpstr>
      <vt:lpstr>Jan18</vt:lpstr>
      <vt:lpstr>Winter26</vt:lpstr>
      <vt:lpstr>Fall 25</vt:lpstr>
      <vt:lpstr>25 Roster</vt:lpstr>
      <vt:lpstr>Spring 25</vt:lpstr>
      <vt:lpstr>winter 24</vt:lpstr>
      <vt:lpstr>fall 24</vt:lpstr>
      <vt:lpstr>spring 24</vt:lpstr>
      <vt:lpstr>Fall 23</vt:lpstr>
      <vt:lpstr>summer 23</vt:lpstr>
      <vt:lpstr>winter 23</vt:lpstr>
      <vt:lpstr>fall 22</vt:lpstr>
      <vt:lpstr>spring 22</vt:lpstr>
      <vt:lpstr>22 rosters</vt:lpstr>
      <vt:lpstr>winter 22</vt:lpstr>
      <vt:lpstr>fall 21 (2)</vt:lpstr>
      <vt:lpstr>summer 21</vt:lpstr>
      <vt:lpstr>21 roster</vt:lpstr>
      <vt:lpstr>spring 2021</vt:lpstr>
      <vt:lpstr>spring 2020</vt:lpstr>
      <vt:lpstr>WINTER 19</vt:lpstr>
      <vt:lpstr>roster</vt:lpstr>
      <vt:lpstr>spring 18</vt:lpstr>
      <vt:lpstr>sum 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Devin Dummel</cp:lastModifiedBy>
  <cp:lastPrinted>2025-04-22T21:46:30Z</cp:lastPrinted>
  <dcterms:created xsi:type="dcterms:W3CDTF">2017-02-17T15:54:43Z</dcterms:created>
  <dcterms:modified xsi:type="dcterms:W3CDTF">2026-01-01T17:16:51Z</dcterms:modified>
</cp:coreProperties>
</file>